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6A7E36D1-58B1-4A64-8509-716A8659F175}" xr6:coauthVersionLast="47" xr6:coauthVersionMax="47" xr10:uidLastSave="{00000000-0000-0000-0000-000000000000}"/>
  <bookViews>
    <workbookView xWindow="-120" yWindow="-120" windowWidth="29040" windowHeight="17520" tabRatio="748" xr2:uid="{00000000-000D-0000-FFFF-FFFF00000000}"/>
  </bookViews>
  <sheets>
    <sheet name="SAŽETAK" sheetId="1" r:id="rId1"/>
    <sheet name="Prihodi i rashoda EK" sheetId="3" r:id="rId2"/>
    <sheet name="Prihodi i rashodi prema IF" sheetId="5" r:id="rId3"/>
    <sheet name="Rashodi prema funkcijskoj k " sheetId="8" r:id="rId4"/>
    <sheet name="Račun financiranja EK" sheetId="12" r:id="rId5"/>
    <sheet name="Račun fin prema Izvorima" sheetId="14" r:id="rId6"/>
    <sheet name="POSEBNI DIO-novo" sheetId="11" r:id="rId7"/>
  </sheets>
  <definedNames>
    <definedName name="_xlnm.Print_Area" localSheetId="1">'Prihodi i rashoda EK'!$A$1:$J$28</definedName>
    <definedName name="_xlnm.Print_Area" localSheetId="0">SAŽETAK!$B$1:$K$28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" l="1"/>
  <c r="I12" i="3"/>
  <c r="J12" i="3"/>
  <c r="H12" i="3"/>
  <c r="K10" i="1"/>
  <c r="J10" i="1"/>
  <c r="I10" i="1"/>
  <c r="G16" i="3" l="1"/>
  <c r="H10" i="1"/>
  <c r="F17" i="11" l="1"/>
  <c r="G17" i="11"/>
  <c r="E17" i="11"/>
  <c r="J22" i="3" l="1"/>
  <c r="H22" i="3"/>
  <c r="I22" i="3"/>
  <c r="G22" i="3"/>
  <c r="G27" i="1" l="1"/>
  <c r="F12" i="5" l="1"/>
  <c r="F14" i="5"/>
  <c r="G14" i="5"/>
  <c r="F10" i="5"/>
  <c r="G10" i="5"/>
  <c r="J27" i="3"/>
  <c r="F9" i="5" l="1"/>
  <c r="I11" i="3"/>
  <c r="J11" i="3"/>
  <c r="I16" i="3"/>
  <c r="F16" i="3"/>
  <c r="F11" i="3"/>
  <c r="F24" i="11"/>
  <c r="F10" i="11" s="1"/>
  <c r="F25" i="11"/>
  <c r="G25" i="11"/>
  <c r="G24" i="11" s="1"/>
  <c r="G10" i="11" s="1"/>
  <c r="F22" i="11"/>
  <c r="G22" i="11"/>
  <c r="F14" i="11"/>
  <c r="F13" i="11" s="1"/>
  <c r="G14" i="11"/>
  <c r="G13" i="11" s="1"/>
  <c r="G8" i="11" s="1"/>
  <c r="C14" i="11"/>
  <c r="C13" i="11" s="1"/>
  <c r="C17" i="11"/>
  <c r="C22" i="11"/>
  <c r="C25" i="11"/>
  <c r="C24" i="11" s="1"/>
  <c r="C10" i="11" s="1"/>
  <c r="D25" i="11"/>
  <c r="D24" i="11" s="1"/>
  <c r="D22" i="11"/>
  <c r="D17" i="11"/>
  <c r="D14" i="11"/>
  <c r="D13" i="11" s="1"/>
  <c r="C11" i="8"/>
  <c r="C10" i="8" s="1"/>
  <c r="D10" i="8"/>
  <c r="E10" i="8"/>
  <c r="G10" i="8"/>
  <c r="C20" i="5"/>
  <c r="C22" i="5"/>
  <c r="C24" i="5"/>
  <c r="D24" i="5"/>
  <c r="C10" i="5"/>
  <c r="C12" i="5"/>
  <c r="C14" i="5"/>
  <c r="F27" i="3"/>
  <c r="F22" i="3"/>
  <c r="J21" i="3"/>
  <c r="I27" i="3"/>
  <c r="C19" i="5" l="1"/>
  <c r="F8" i="11"/>
  <c r="D16" i="11"/>
  <c r="D12" i="11" s="1"/>
  <c r="D11" i="11" s="1"/>
  <c r="D7" i="11" s="1"/>
  <c r="C16" i="11"/>
  <c r="C9" i="11" s="1"/>
  <c r="C8" i="11"/>
  <c r="C9" i="5"/>
  <c r="I21" i="3"/>
  <c r="I10" i="3"/>
  <c r="F21" i="3"/>
  <c r="F10" i="3"/>
  <c r="C12" i="11" l="1"/>
  <c r="C11" i="11" s="1"/>
  <c r="C7" i="11" s="1"/>
  <c r="G24" i="1"/>
  <c r="H24" i="1"/>
  <c r="G15" i="1"/>
  <c r="G12" i="1"/>
  <c r="G16" i="1" l="1"/>
  <c r="G28" i="1"/>
  <c r="F11" i="8"/>
  <c r="F10" i="8" s="1"/>
  <c r="F20" i="5" l="1"/>
  <c r="F22" i="5"/>
  <c r="F24" i="5"/>
  <c r="J12" i="1"/>
  <c r="J15" i="1"/>
  <c r="E22" i="11"/>
  <c r="G24" i="5"/>
  <c r="J16" i="1" l="1"/>
  <c r="J26" i="1" s="1"/>
  <c r="J27" i="1" s="1"/>
  <c r="F16" i="11"/>
  <c r="G16" i="11"/>
  <c r="F19" i="5"/>
  <c r="K12" i="1"/>
  <c r="F9" i="11" l="1"/>
  <c r="F12" i="11"/>
  <c r="F11" i="11" s="1"/>
  <c r="F7" i="11" s="1"/>
  <c r="G12" i="11"/>
  <c r="G11" i="11" s="1"/>
  <c r="G7" i="11" s="1"/>
  <c r="G9" i="11"/>
  <c r="K15" i="1"/>
  <c r="K16" i="1" s="1"/>
  <c r="K26" i="1" s="1"/>
  <c r="E25" i="11"/>
  <c r="E14" i="11"/>
  <c r="E13" i="11" s="1"/>
  <c r="E8" i="11" s="1"/>
  <c r="G22" i="5"/>
  <c r="E24" i="5"/>
  <c r="E22" i="5"/>
  <c r="D22" i="5"/>
  <c r="G20" i="5"/>
  <c r="E20" i="5"/>
  <c r="D20" i="5"/>
  <c r="G12" i="5"/>
  <c r="E14" i="5"/>
  <c r="E12" i="5"/>
  <c r="D14" i="5"/>
  <c r="D12" i="5"/>
  <c r="D10" i="5"/>
  <c r="E10" i="5" l="1"/>
  <c r="E24" i="11"/>
  <c r="E16" i="11"/>
  <c r="E9" i="11" s="1"/>
  <c r="G9" i="5"/>
  <c r="G19" i="5"/>
  <c r="E10" i="11" l="1"/>
  <c r="E12" i="11"/>
  <c r="E11" i="11" s="1"/>
  <c r="E7" i="11" s="1"/>
  <c r="J16" i="3"/>
  <c r="J10" i="3" s="1"/>
  <c r="G11" i="3" l="1"/>
  <c r="G10" i="3" s="1"/>
  <c r="H16" i="3" l="1"/>
  <c r="H11" i="3"/>
  <c r="H10" i="3" l="1"/>
  <c r="E19" i="5" l="1"/>
  <c r="D19" i="5"/>
  <c r="E9" i="5"/>
  <c r="D9" i="5"/>
  <c r="G11" i="8"/>
  <c r="E11" i="8"/>
  <c r="D11" i="8"/>
  <c r="H27" i="3" l="1"/>
  <c r="I15" i="1"/>
  <c r="I12" i="1"/>
  <c r="H15" i="1"/>
  <c r="H12" i="1"/>
  <c r="I16" i="1" l="1"/>
  <c r="H16" i="1"/>
  <c r="I24" i="1"/>
  <c r="K24" i="1"/>
  <c r="H26" i="1" l="1"/>
  <c r="H27" i="1" s="1"/>
  <c r="H28" i="1" s="1"/>
  <c r="H21" i="3"/>
  <c r="I26" i="1"/>
  <c r="I27" i="1" s="1"/>
  <c r="I28" i="1" s="1"/>
  <c r="G21" i="3"/>
  <c r="K27" i="1" l="1"/>
  <c r="K28" i="1" l="1"/>
</calcChain>
</file>

<file path=xl/sharedStrings.xml><?xml version="1.0" encoding="utf-8"?>
<sst xmlns="http://schemas.openxmlformats.org/spreadsheetml/2006/main" count="192" uniqueCount="92">
  <si>
    <t>PRIHODI UKUPNO</t>
  </si>
  <si>
    <t>RASHODI UKUPNO</t>
  </si>
  <si>
    <t>RAZLIKA - VIŠAK / MANJAK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</si>
  <si>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</si>
  <si>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</si>
  <si>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</si>
  <si>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</si>
  <si>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</si>
  <si>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04 Ekonomski poslovi</t>
  </si>
  <si>
    <t>Materijalni rashodi</t>
  </si>
  <si>
    <t>PRIJENOS SREDSTAVA IZ PRETHODNE GODINE</t>
  </si>
  <si>
    <t xml:space="preserve"> Prihodi od prodaje proizvoda i robe te pruženih usluga i prihodi od donacija</t>
  </si>
  <si>
    <t>3 Vlastiti prihodi</t>
  </si>
  <si>
    <t>31 Vlastiti prihodi</t>
  </si>
  <si>
    <t>Prihodi od prodaje nefinancijske imovine</t>
  </si>
  <si>
    <t>Prihodi od prodaje proizvedene dugotrajne imovine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</si>
  <si>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</si>
  <si>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</si>
  <si>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</si>
  <si>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</si>
  <si>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</si>
  <si>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</si>
  <si>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UKUPNO RASHODI</t>
  </si>
  <si>
    <t>UKUPNO PRIHODI</t>
  </si>
  <si>
    <t>RAZLIKA PRIMITAKA I IZDATAKA</t>
  </si>
  <si>
    <t xml:space="preserve"> RAČUN PRIHODA I RASHODA </t>
  </si>
  <si>
    <t>PRIJENOS SREDSTAVA U SLJEDEĆE RAZDOBLJE</t>
  </si>
  <si>
    <t xml:space="preserve">NETO FINANCIRANJE </t>
  </si>
  <si>
    <t xml:space="preserve">VIŠAK/MANJAK + NETO FINANCIRANJE </t>
  </si>
  <si>
    <t>SAŽETAK RAČUNA PRIHODA I RASHODA</t>
  </si>
  <si>
    <t>Prihodi od imovine</t>
  </si>
  <si>
    <t>Prihodi od upravnih i administrativnih pristojbi, pristojbi po posebnim propisima i nakadama</t>
  </si>
  <si>
    <t>Kazne, upravne mjere i ostali prihodi</t>
  </si>
  <si>
    <t>Financijski rashodi</t>
  </si>
  <si>
    <t>Rashodi za nabavu proizvedene dugotrajne imovine</t>
  </si>
  <si>
    <t>HRVATSKA ENERGETSKA REGULATORNA AGENCIJA</t>
  </si>
  <si>
    <t>RAZVOJ ENERGETSKOG SUSTAVA I GOSPODARENJA UGLJIKOVODICIMA</t>
  </si>
  <si>
    <t>Administracija i upravljanje (IZ EVIDENCIJSKIH PRIHODA)</t>
  </si>
  <si>
    <t xml:space="preserve">     GLAVA 7750</t>
  </si>
  <si>
    <t xml:space="preserve">          PROGRAM 3225</t>
  </si>
  <si>
    <t xml:space="preserve">               Aktivnost A918001</t>
  </si>
  <si>
    <t>Izvor financiranja 31</t>
  </si>
  <si>
    <t>Razred 3</t>
  </si>
  <si>
    <t>Skupina 32</t>
  </si>
  <si>
    <t>Izvor financiranja 43</t>
  </si>
  <si>
    <t>Skupina 31</t>
  </si>
  <si>
    <t>Skupina 34</t>
  </si>
  <si>
    <t>Razred 4</t>
  </si>
  <si>
    <t>Skupina 42</t>
  </si>
  <si>
    <t>Izvor financiranja 71</t>
  </si>
  <si>
    <t>Vlastiti prihodi</t>
  </si>
  <si>
    <t>Prihodi za posebne namjene</t>
  </si>
  <si>
    <t>Prihodi od prodaje ili zamjene nefinancijske imovine i naknade s naslova osiguranja</t>
  </si>
  <si>
    <t>0483: istraživanje i razvoj: Gorivo i energija</t>
  </si>
  <si>
    <t>4 Prihodi za posebne namjene</t>
  </si>
  <si>
    <t>43 Ostali prihodi za posebne namjene</t>
  </si>
  <si>
    <t>7 Prihodi od prodaje ili zamjene nefinancijske imovine i naknade s naslova osiguranja</t>
  </si>
  <si>
    <t>71 Prihodi od prodaje ili zamjene nefinancijske imovine i naknade s naslova osiguranja</t>
  </si>
  <si>
    <t>Tablica 1</t>
  </si>
  <si>
    <t>Tablica 2</t>
  </si>
  <si>
    <t>Tablica 3</t>
  </si>
  <si>
    <t>Tablica 5</t>
  </si>
  <si>
    <t>Tablica 4</t>
  </si>
  <si>
    <t>Tablica 6</t>
  </si>
  <si>
    <t>A) OPĆI DIO</t>
  </si>
  <si>
    <t xml:space="preserve"> SAŽETAK  RAČUNA PRIHODA I RASHODA I RAČUNA FINANCIRANJA</t>
  </si>
  <si>
    <t xml:space="preserve"> SAŽETAK RAČUNA FINANCIRANJA</t>
  </si>
  <si>
    <t>B) POSEBNI DIO</t>
  </si>
  <si>
    <t xml:space="preserve">PRIHODI I RASHODI PREMA EKONOMSKOJ KLASIFIKACIJI </t>
  </si>
  <si>
    <t>PRIHODI I RASHODI PREMA IZVORIMA FINANCIRANJA</t>
  </si>
  <si>
    <t>RASHODI PREMA FUNKCIJSKOJ KLASIFIKACIJI</t>
  </si>
  <si>
    <t>I. OPĆI DIO</t>
  </si>
  <si>
    <t xml:space="preserve"> RAČUN FINANCIRANJA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</si>
  <si>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</si>
  <si>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</si>
  <si>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</si>
  <si>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</si>
  <si>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UKUPNO PRIMICI</t>
  </si>
  <si>
    <t xml:space="preserve">UKUPNO IZDACI </t>
  </si>
  <si>
    <t xml:space="preserve">RAČUN FINANCIRANJA PREMA EKONOMSKOJ KLASIFIKACIJI </t>
  </si>
  <si>
    <t>RAČUN FINANCIRANJA PREMA IZVORIMA FINANCIRANJA</t>
  </si>
  <si>
    <t>Tablica 7</t>
  </si>
  <si>
    <t>Tablica 8</t>
  </si>
  <si>
    <t>RAZRED I NAZIV</t>
  </si>
  <si>
    <t>PROJEKCIJA 2028.</t>
  </si>
  <si>
    <t>Naknade građanima i kućanstvima na temelju osiguranja i druge naknade</t>
  </si>
  <si>
    <t>Skupina 37</t>
  </si>
  <si>
    <t>TEKUĆI PLAN 2026.</t>
  </si>
  <si>
    <t>PLAN 2027.</t>
  </si>
  <si>
    <t>PROJEKCIJA 2029.</t>
  </si>
  <si>
    <t>IZVRŠENJE 2025.</t>
  </si>
  <si>
    <t>FINANCIJSKI PLAN HRVATSKE ENERGETSKE REGULATORNE AGENCIJE
ZA 2027. I PROJEKCIJE ZA 2028. I 2029.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</si>
</sst>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34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2" fillId="2" borderId="5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vertical="center"/>
    </xf>
    <xf numFmtId="3" fontId="11" fillId="3" borderId="3" xfId="0" applyNumberFormat="1" applyFont="1" applyFill="1" applyBorder="1" applyAlignment="1">
      <alignment vertical="center"/>
    </xf>
    <xf numFmtId="3" fontId="11" fillId="3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3" fontId="11" fillId="3" borderId="3" xfId="0" applyNumberFormat="1" applyFont="1" applyFill="1" applyBorder="1" applyAlignment="1">
      <alignment vertical="center" wrapText="1"/>
    </xf>
    <xf numFmtId="0" fontId="9" fillId="0" borderId="0" xfId="0" applyFont="1"/>
    <xf numFmtId="0" fontId="4" fillId="3" borderId="0" xfId="0" applyFont="1" applyFill="1"/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3" fontId="11" fillId="3" borderId="3" xfId="0" applyNumberFormat="1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/>
    <xf numFmtId="0" fontId="21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0" fontId="25" fillId="0" borderId="0" xfId="0" applyFont="1"/>
    <xf numFmtId="0" fontId="16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0" fontId="11" fillId="0" borderId="3" xfId="0" quotePrefix="1" applyFont="1" applyBorder="1" applyAlignment="1">
      <alignment horizontal="left" vertical="center"/>
    </xf>
    <xf numFmtId="0" fontId="15" fillId="0" borderId="3" xfId="0" quotePrefix="1" applyFont="1" applyBorder="1" applyAlignment="1">
      <alignment horizontal="left" vertical="center"/>
    </xf>
    <xf numFmtId="0" fontId="19" fillId="0" borderId="3" xfId="0" quotePrefix="1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8" fillId="0" borderId="3" xfId="0" quotePrefix="1" applyFont="1" applyBorder="1" applyAlignment="1">
      <alignment horizontal="left" vertical="center"/>
    </xf>
    <xf numFmtId="0" fontId="11" fillId="0" borderId="3" xfId="0" quotePrefix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3" fontId="11" fillId="0" borderId="3" xfId="0" applyNumberFormat="1" applyFont="1" applyBorder="1"/>
    <xf numFmtId="0" fontId="14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quotePrefix="1" applyFont="1" applyFill="1" applyBorder="1" applyAlignment="1">
      <alignment horizontal="center" vertical="center" wrapText="1"/>
    </xf>
    <xf numFmtId="0" fontId="19" fillId="0" borderId="3" xfId="0" quotePrefix="1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left" vertical="center" wrapText="1"/>
    </xf>
    <xf numFmtId="0" fontId="19" fillId="0" borderId="3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0" borderId="0" xfId="0" applyFont="1" applyAlignment="1">
      <alignment horizontal="left" vertical="center" wrapText="1" indent="1"/>
    </xf>
    <xf numFmtId="3" fontId="15" fillId="0" borderId="2" xfId="0" applyNumberFormat="1" applyFont="1" applyBorder="1" applyAlignment="1">
      <alignment horizontal="right"/>
    </xf>
    <xf numFmtId="3" fontId="15" fillId="0" borderId="2" xfId="0" applyNumberFormat="1" applyFont="1" applyBorder="1" applyAlignment="1">
      <alignment horizontal="right" wrapText="1"/>
    </xf>
    <xf numFmtId="4" fontId="15" fillId="0" borderId="2" xfId="0" applyNumberFormat="1" applyFont="1" applyBorder="1"/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27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1" fillId="2" borderId="3" xfId="0" applyFont="1" applyFill="1" applyBorder="1" applyAlignment="1">
      <alignment horizontal="left" vertical="center" wrapText="1"/>
    </xf>
    <xf numFmtId="3" fontId="9" fillId="2" borderId="3" xfId="0" applyNumberFormat="1" applyFont="1" applyFill="1" applyBorder="1" applyAlignment="1">
      <alignment horizontal="right"/>
    </xf>
    <xf numFmtId="0" fontId="15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vertical="center" wrapText="1"/>
    </xf>
    <xf numFmtId="0" fontId="24" fillId="0" borderId="3" xfId="0" applyFont="1" applyBorder="1"/>
    <xf numFmtId="0" fontId="30" fillId="3" borderId="3" xfId="0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wrapText="1"/>
    </xf>
    <xf numFmtId="3" fontId="30" fillId="2" borderId="3" xfId="0" applyNumberFormat="1" applyFont="1" applyFill="1" applyBorder="1" applyAlignment="1">
      <alignment horizontal="right"/>
    </xf>
    <xf numFmtId="3" fontId="30" fillId="2" borderId="3" xfId="0" applyNumberFormat="1" applyFont="1" applyFill="1" applyBorder="1" applyAlignment="1">
      <alignment horizontal="right" wrapText="1"/>
    </xf>
    <xf numFmtId="0" fontId="21" fillId="0" borderId="3" xfId="0" applyFont="1" applyBorder="1"/>
    <xf numFmtId="3" fontId="15" fillId="3" borderId="3" xfId="0" applyNumberFormat="1" applyFont="1" applyFill="1" applyBorder="1" applyAlignment="1">
      <alignment vertical="center"/>
    </xf>
    <xf numFmtId="3" fontId="30" fillId="3" borderId="3" xfId="0" applyNumberFormat="1" applyFont="1" applyFill="1" applyBorder="1" applyAlignment="1">
      <alignment horizontal="right"/>
    </xf>
    <xf numFmtId="3" fontId="30" fillId="3" borderId="3" xfId="0" applyNumberFormat="1" applyFont="1" applyFill="1" applyBorder="1" applyAlignment="1">
      <alignment horizontal="right" wrapText="1"/>
    </xf>
    <xf numFmtId="0" fontId="21" fillId="3" borderId="3" xfId="0" applyFont="1" applyFill="1" applyBorder="1"/>
    <xf numFmtId="0" fontId="15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4" fontId="11" fillId="3" borderId="3" xfId="0" applyNumberFormat="1" applyFont="1" applyFill="1" applyBorder="1" applyAlignment="1">
      <alignment vertical="center"/>
    </xf>
    <xf numFmtId="4" fontId="11" fillId="3" borderId="3" xfId="0" applyNumberFormat="1" applyFont="1" applyFill="1" applyBorder="1" applyAlignment="1">
      <alignment vertical="center" wrapText="1"/>
    </xf>
    <xf numFmtId="4" fontId="11" fillId="0" borderId="3" xfId="0" applyNumberFormat="1" applyFont="1" applyBorder="1" applyAlignment="1">
      <alignment wrapText="1"/>
    </xf>
    <xf numFmtId="4" fontId="15" fillId="0" borderId="2" xfId="0" applyNumberFormat="1" applyFont="1" applyBorder="1" applyAlignment="1">
      <alignment horizontal="right" vertical="center" wrapText="1"/>
    </xf>
    <xf numFmtId="4" fontId="15" fillId="0" borderId="2" xfId="0" applyNumberFormat="1" applyFont="1" applyBorder="1" applyAlignment="1">
      <alignment vertical="center" wrapText="1"/>
    </xf>
    <xf numFmtId="4" fontId="11" fillId="3" borderId="4" xfId="0" applyNumberFormat="1" applyFont="1" applyFill="1" applyBorder="1" applyAlignment="1">
      <alignment vertical="center"/>
    </xf>
    <xf numFmtId="4" fontId="15" fillId="3" borderId="4" xfId="0" applyNumberFormat="1" applyFont="1" applyFill="1" applyBorder="1" applyAlignment="1">
      <alignment vertical="center"/>
    </xf>
    <xf numFmtId="4" fontId="11" fillId="0" borderId="3" xfId="0" applyNumberFormat="1" applyFont="1" applyBorder="1" applyAlignment="1">
      <alignment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11" fillId="0" borderId="3" xfId="0" quotePrefix="1" applyNumberFormat="1" applyFont="1" applyBorder="1" applyAlignment="1">
      <alignment horizontal="right" vertical="center"/>
    </xf>
    <xf numFmtId="4" fontId="15" fillId="0" borderId="3" xfId="0" quotePrefix="1" applyNumberFormat="1" applyFont="1" applyBorder="1" applyAlignment="1">
      <alignment vertical="center" wrapText="1"/>
    </xf>
    <xf numFmtId="4" fontId="15" fillId="0" borderId="3" xfId="0" quotePrefix="1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1" fillId="3" borderId="3" xfId="0" applyNumberFormat="1" applyFont="1" applyFill="1" applyBorder="1" applyAlignment="1">
      <alignment horizontal="right" vertical="center" wrapText="1"/>
    </xf>
    <xf numFmtId="4" fontId="11" fillId="0" borderId="4" xfId="0" applyNumberFormat="1" applyFont="1" applyBorder="1" applyAlignment="1">
      <alignment wrapText="1"/>
    </xf>
    <xf numFmtId="4" fontId="11" fillId="0" borderId="3" xfId="0" applyNumberFormat="1" applyFont="1" applyBorder="1" applyAlignment="1">
      <alignment horizontal="right" wrapText="1"/>
    </xf>
    <xf numFmtId="4" fontId="11" fillId="0" borderId="3" xfId="0" quotePrefix="1" applyNumberFormat="1" applyFont="1" applyBorder="1" applyAlignment="1">
      <alignment horizontal="right" wrapText="1"/>
    </xf>
    <xf numFmtId="4" fontId="11" fillId="3" borderId="3" xfId="0" applyNumberFormat="1" applyFont="1" applyFill="1" applyBorder="1" applyAlignment="1">
      <alignment wrapText="1"/>
    </xf>
    <xf numFmtId="0" fontId="14" fillId="3" borderId="1" xfId="0" quotePrefix="1" applyFont="1" applyFill="1" applyBorder="1" applyAlignment="1">
      <alignment horizontal="center" wrapText="1"/>
    </xf>
    <xf numFmtId="0" fontId="14" fillId="3" borderId="2" xfId="0" quotePrefix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1" fillId="3" borderId="3" xfId="0" applyNumberFormat="1" applyFont="1" applyFill="1" applyBorder="1"/>
    <xf numFmtId="0" fontId="15" fillId="3" borderId="3" xfId="0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/>
    </xf>
    <xf numFmtId="4" fontId="33" fillId="0" borderId="3" xfId="0" applyNumberFormat="1" applyFont="1" applyBorder="1"/>
    <xf numFmtId="43" fontId="15" fillId="0" borderId="3" xfId="2" applyFont="1" applyBorder="1" applyAlignment="1">
      <alignment horizontal="right"/>
    </xf>
    <xf numFmtId="3" fontId="15" fillId="0" borderId="3" xfId="0" applyNumberFormat="1" applyFont="1" applyBorder="1" applyAlignment="1">
      <alignment vertical="center"/>
    </xf>
    <xf numFmtId="3" fontId="11" fillId="0" borderId="3" xfId="0" applyNumberFormat="1" applyFont="1" applyBorder="1" applyAlignment="1">
      <alignment vertical="center" wrapText="1"/>
    </xf>
    <xf numFmtId="3" fontId="11" fillId="0" borderId="3" xfId="0" applyNumberFormat="1" applyFont="1" applyBorder="1" applyAlignment="1">
      <alignment horizontal="right" wrapText="1"/>
    </xf>
    <xf numFmtId="3" fontId="15" fillId="0" borderId="3" xfId="0" applyNumberFormat="1" applyFont="1" applyBorder="1" applyAlignment="1">
      <alignment vertical="center" wrapText="1"/>
    </xf>
    <xf numFmtId="3" fontId="15" fillId="0" borderId="3" xfId="0" applyNumberFormat="1" applyFont="1" applyBorder="1"/>
    <xf numFmtId="3" fontId="15" fillId="0" borderId="3" xfId="0" applyNumberFormat="1" applyFont="1" applyBorder="1" applyAlignment="1">
      <alignment horizontal="right" wrapText="1"/>
    </xf>
    <xf numFmtId="3" fontId="11" fillId="0" borderId="4" xfId="0" applyNumberFormat="1" applyFont="1" applyBorder="1" applyAlignment="1">
      <alignment horizontal="right"/>
    </xf>
    <xf numFmtId="0" fontId="22" fillId="2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1" fillId="3" borderId="3" xfId="0" quotePrefix="1" applyFont="1" applyFill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1" fillId="3" borderId="1" xfId="0" quotePrefix="1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left" wrapText="1"/>
    </xf>
    <xf numFmtId="0" fontId="11" fillId="3" borderId="2" xfId="0" quotePrefix="1" applyFont="1" applyFill="1" applyBorder="1" applyAlignment="1">
      <alignment horizontal="left" wrapText="1"/>
    </xf>
    <xf numFmtId="0" fontId="11" fillId="3" borderId="4" xfId="0" quotePrefix="1" applyFont="1" applyFill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11" fillId="3" borderId="3" xfId="0" quotePrefix="1" applyFont="1" applyFill="1" applyBorder="1" applyAlignment="1">
      <alignment horizontal="center" vertical="center" wrapText="1"/>
    </xf>
    <xf numFmtId="0" fontId="14" fillId="3" borderId="1" xfId="0" quotePrefix="1" applyFont="1" applyFill="1" applyBorder="1" applyAlignment="1">
      <alignment horizontal="center" vertical="center" wrapText="1"/>
    </xf>
    <xf numFmtId="0" fontId="14" fillId="3" borderId="2" xfId="0" quotePrefix="1" applyFont="1" applyFill="1" applyBorder="1" applyAlignment="1">
      <alignment horizontal="center" vertical="center" wrapText="1"/>
    </xf>
    <xf numFmtId="0" fontId="14" fillId="3" borderId="4" xfId="0" quotePrefix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vertical="center"/>
    </xf>
    <xf numFmtId="0" fontId="14" fillId="3" borderId="3" xfId="0" quotePrefix="1" applyFont="1" applyFill="1" applyBorder="1" applyAlignment="1">
      <alignment horizontal="center" wrapText="1"/>
    </xf>
    <xf numFmtId="0" fontId="14" fillId="3" borderId="1" xfId="0" quotePrefix="1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</cellXfs>
  <cellStyles count="3">
    <cellStyle name="Comma" xfId="2" builtinId="3"/>
    <cellStyle name="Normal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AV30"/>
  <sheetViews>
    <sheetView tabSelected="1" zoomScaleNormal="100" workbookViewId="0"/>
  </sheetViews>
  <sheetFormatPr defaultRowHeight="15" x14ac:dyDescent="0.25"/>
  <cols>
    <col min="1" max="5" width="9.140625" style="2"/>
    <col min="6" max="8" width="25.28515625" style="2" customWidth="1"/>
    <col min="9" max="10" width="17.42578125" style="2" customWidth="1"/>
    <col min="11" max="11" width="18" style="2" customWidth="1"/>
    <col min="12" max="12" width="25.28515625" style="2" customWidth="1"/>
    <col min="13" max="16384" width="9.140625" style="2"/>
  </cols>
  <sheetData>
    <row r="1" spans="2:12" ht="42" customHeight="1" x14ac:dyDescent="0.25">
      <c r="B1" s="148" t="s">
        <v>91</v>
      </c>
      <c r="C1" s="148"/>
      <c r="D1" s="148"/>
      <c r="E1" s="148"/>
      <c r="F1" s="148"/>
      <c r="G1" s="148"/>
      <c r="H1" s="148"/>
      <c r="I1" s="148"/>
      <c r="J1" s="148"/>
      <c r="K1" s="148"/>
      <c r="L1" s="1"/>
    </row>
    <row r="2" spans="2:12" ht="18" customHeight="1" x14ac:dyDescent="0.25"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3"/>
    </row>
    <row r="3" spans="2:12" ht="15.75" customHeight="1" x14ac:dyDescent="0.25">
      <c r="B3" s="148" t="s">
        <v>64</v>
      </c>
      <c r="C3" s="148"/>
      <c r="D3" s="148"/>
      <c r="E3" s="148"/>
      <c r="F3" s="148"/>
      <c r="G3" s="148"/>
      <c r="H3" s="148"/>
      <c r="I3" s="148"/>
      <c r="J3" s="148"/>
      <c r="K3" s="148"/>
      <c r="L3" s="4"/>
    </row>
    <row r="4" spans="2:12" ht="18.75" x14ac:dyDescent="0.25"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6"/>
    </row>
    <row r="5" spans="2:12" ht="18" customHeight="1" x14ac:dyDescent="0.25">
      <c r="B5" s="148" t="s">
        <v>65</v>
      </c>
      <c r="C5" s="148"/>
      <c r="D5" s="148"/>
      <c r="E5" s="148"/>
      <c r="F5" s="148"/>
      <c r="G5" s="148"/>
      <c r="H5" s="148"/>
      <c r="I5" s="148"/>
      <c r="J5" s="148"/>
      <c r="K5" s="148"/>
      <c r="L5" s="7"/>
    </row>
    <row r="6" spans="2:12" ht="18" customHeight="1" x14ac:dyDescent="0.25">
      <c r="B6" s="155" t="s">
        <v>58</v>
      </c>
      <c r="C6" s="155"/>
      <c r="D6" s="155"/>
      <c r="E6" s="155"/>
      <c r="F6" s="155"/>
      <c r="G6" s="155"/>
      <c r="H6" s="155"/>
      <c r="I6" s="155"/>
      <c r="J6" s="155"/>
      <c r="K6" s="155"/>
      <c r="L6" s="7"/>
    </row>
    <row r="7" spans="2:12" ht="18" customHeight="1" x14ac:dyDescent="0.25">
      <c r="B7" s="135" t="s">
        <v>29</v>
      </c>
      <c r="C7" s="135"/>
      <c r="D7" s="135"/>
      <c r="E7" s="135"/>
      <c r="F7" s="135"/>
      <c r="G7" s="83"/>
      <c r="H7" s="8"/>
      <c r="I7" s="8"/>
      <c r="J7" s="8"/>
      <c r="K7" s="8"/>
    </row>
    <row r="8" spans="2:12" x14ac:dyDescent="0.25">
      <c r="B8" s="142" t="s">
        <v>83</v>
      </c>
      <c r="C8" s="142"/>
      <c r="D8" s="142"/>
      <c r="E8" s="142"/>
      <c r="F8" s="142"/>
      <c r="G8" s="45" t="s">
        <v>90</v>
      </c>
      <c r="H8" s="45" t="s">
        <v>87</v>
      </c>
      <c r="I8" s="45" t="s">
        <v>88</v>
      </c>
      <c r="J8" s="45" t="s">
        <v>84</v>
      </c>
      <c r="K8" s="45" t="s">
        <v>89</v>
      </c>
    </row>
    <row r="9" spans="2:12" x14ac:dyDescent="0.25">
      <c r="B9" s="151">
        <v>1</v>
      </c>
      <c r="C9" s="151"/>
      <c r="D9" s="151"/>
      <c r="E9" s="151"/>
      <c r="F9" s="152"/>
      <c r="G9" s="104">
        <v>2</v>
      </c>
      <c r="H9" s="41">
        <v>3</v>
      </c>
      <c r="I9" s="41">
        <v>4</v>
      </c>
      <c r="J9" s="41">
        <v>5</v>
      </c>
      <c r="K9" s="41">
        <v>6</v>
      </c>
    </row>
    <row r="10" spans="2:12" x14ac:dyDescent="0.25">
      <c r="B10" s="141" t="s">
        <v>17</v>
      </c>
      <c r="C10" s="133"/>
      <c r="D10" s="133"/>
      <c r="E10" s="133"/>
      <c r="F10" s="129"/>
      <c r="G10" s="111">
        <v>6750831.9100000001</v>
      </c>
      <c r="H10" s="30">
        <f>2000+18000+3000+7000000+17500</f>
        <v>7040500</v>
      </c>
      <c r="I10" s="30">
        <f>6500000+1000+1000+2000+6000</f>
        <v>6510000</v>
      </c>
      <c r="J10" s="30">
        <f>6539000+1000+1000+2000+6000</f>
        <v>6549000</v>
      </c>
      <c r="K10" s="30">
        <f>6589000+1000+1000+2000+6000</f>
        <v>6599000</v>
      </c>
    </row>
    <row r="11" spans="2:12" x14ac:dyDescent="0.25">
      <c r="B11" s="127" t="s">
        <v>16</v>
      </c>
      <c r="C11" s="128"/>
      <c r="D11" s="128"/>
      <c r="E11" s="128"/>
      <c r="F11" s="129"/>
      <c r="G11" s="111">
        <v>755.55</v>
      </c>
      <c r="H11" s="30">
        <v>1000</v>
      </c>
      <c r="I11" s="30">
        <v>1000</v>
      </c>
      <c r="J11" s="30">
        <v>1000</v>
      </c>
      <c r="K11" s="30">
        <v>1000</v>
      </c>
    </row>
    <row r="12" spans="2:12" x14ac:dyDescent="0.25">
      <c r="B12" s="149" t="s">
        <v>0</v>
      </c>
      <c r="C12" s="131"/>
      <c r="D12" s="131"/>
      <c r="E12" s="131"/>
      <c r="F12" s="150"/>
      <c r="G12" s="90">
        <f>+G11+G10</f>
        <v>6751587.46</v>
      </c>
      <c r="H12" s="10">
        <f>+H11+H10</f>
        <v>7041500</v>
      </c>
      <c r="I12" s="10">
        <f>+I10+I11</f>
        <v>6511000</v>
      </c>
      <c r="J12" s="10">
        <f>SUM(J10:J11)</f>
        <v>6550000</v>
      </c>
      <c r="K12" s="10">
        <f>+K10+K11</f>
        <v>6600000</v>
      </c>
      <c r="L12" s="20"/>
    </row>
    <row r="13" spans="2:12" x14ac:dyDescent="0.25">
      <c r="B13" s="132" t="s">
        <v>18</v>
      </c>
      <c r="C13" s="133"/>
      <c r="D13" s="133"/>
      <c r="E13" s="133"/>
      <c r="F13" s="134"/>
      <c r="G13" s="111">
        <v>4065657.88</v>
      </c>
      <c r="H13" s="30">
        <v>6122000</v>
      </c>
      <c r="I13" s="30">
        <v>7534000</v>
      </c>
      <c r="J13" s="30">
        <v>7757000</v>
      </c>
      <c r="K13" s="114">
        <v>8017000</v>
      </c>
    </row>
    <row r="14" spans="2:12" x14ac:dyDescent="0.25">
      <c r="B14" s="127" t="s">
        <v>19</v>
      </c>
      <c r="C14" s="128"/>
      <c r="D14" s="128"/>
      <c r="E14" s="128"/>
      <c r="F14" s="129"/>
      <c r="G14" s="111">
        <v>63390.44</v>
      </c>
      <c r="H14" s="30">
        <v>167000</v>
      </c>
      <c r="I14" s="30">
        <v>225000</v>
      </c>
      <c r="J14" s="30">
        <v>133000</v>
      </c>
      <c r="K14" s="114">
        <v>108000</v>
      </c>
    </row>
    <row r="15" spans="2:12" x14ac:dyDescent="0.25">
      <c r="B15" s="12" t="s">
        <v>1</v>
      </c>
      <c r="C15" s="9"/>
      <c r="D15" s="9"/>
      <c r="E15" s="9"/>
      <c r="F15" s="9"/>
      <c r="G15" s="85">
        <f>+G13+G14</f>
        <v>4129048.32</v>
      </c>
      <c r="H15" s="10">
        <f>+H13+H14</f>
        <v>6289000</v>
      </c>
      <c r="I15" s="10">
        <f>+I13+I14</f>
        <v>7759000</v>
      </c>
      <c r="J15" s="10">
        <f>SUM(J13:J14)</f>
        <v>7890000</v>
      </c>
      <c r="K15" s="10">
        <f t="shared" ref="K15" si="0">+K13+K14</f>
        <v>8125000</v>
      </c>
    </row>
    <row r="16" spans="2:12" x14ac:dyDescent="0.25">
      <c r="B16" s="130" t="s">
        <v>2</v>
      </c>
      <c r="C16" s="131"/>
      <c r="D16" s="131"/>
      <c r="E16" s="131"/>
      <c r="F16" s="131"/>
      <c r="G16" s="86">
        <f>+G12-G15</f>
        <v>2622539.14</v>
      </c>
      <c r="H16" s="13">
        <f>+H12-H15</f>
        <v>752500</v>
      </c>
      <c r="I16" s="13">
        <f>+I12-I15</f>
        <v>-1248000</v>
      </c>
      <c r="J16" s="13">
        <f t="shared" ref="J16:K16" si="1">+J12-J15</f>
        <v>-1340000</v>
      </c>
      <c r="K16" s="13">
        <f t="shared" si="1"/>
        <v>-1525000</v>
      </c>
    </row>
    <row r="17" spans="1:48" ht="26.25" customHeight="1" x14ac:dyDescent="0.25"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4"/>
    </row>
    <row r="18" spans="1:48" ht="21.75" customHeight="1" x14ac:dyDescent="0.25">
      <c r="B18" s="136" t="s">
        <v>59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4"/>
    </row>
    <row r="19" spans="1:48" ht="18" customHeight="1" x14ac:dyDescent="0.25">
      <c r="B19" s="137" t="s">
        <v>66</v>
      </c>
      <c r="C19" s="137"/>
      <c r="D19" s="137"/>
      <c r="E19" s="137"/>
      <c r="F19" s="137"/>
      <c r="G19" s="137"/>
      <c r="H19" s="137"/>
      <c r="I19" s="137"/>
      <c r="J19" s="137"/>
      <c r="K19" s="137"/>
      <c r="L19" s="14"/>
    </row>
    <row r="20" spans="1:48" x14ac:dyDescent="0.25">
      <c r="B20" s="142" t="s">
        <v>7</v>
      </c>
      <c r="C20" s="142"/>
      <c r="D20" s="142"/>
      <c r="E20" s="142"/>
      <c r="F20" s="142"/>
      <c r="G20" s="45" t="s">
        <v>90</v>
      </c>
      <c r="H20" s="45" t="s">
        <v>87</v>
      </c>
      <c r="I20" s="45" t="s">
        <v>88</v>
      </c>
      <c r="J20" s="45" t="s">
        <v>84</v>
      </c>
      <c r="K20" s="45" t="s">
        <v>89</v>
      </c>
    </row>
    <row r="21" spans="1:48" x14ac:dyDescent="0.25">
      <c r="B21" s="143">
        <v>1</v>
      </c>
      <c r="C21" s="144"/>
      <c r="D21" s="144"/>
      <c r="E21" s="144"/>
      <c r="F21" s="145"/>
      <c r="G21" s="105">
        <v>2</v>
      </c>
      <c r="H21" s="41">
        <v>3</v>
      </c>
      <c r="I21" s="41">
        <v>4</v>
      </c>
      <c r="J21" s="41">
        <v>5</v>
      </c>
      <c r="K21" s="41">
        <v>6</v>
      </c>
    </row>
    <row r="22" spans="1:48" ht="15.75" customHeight="1" x14ac:dyDescent="0.25">
      <c r="B22" s="141" t="s">
        <v>20</v>
      </c>
      <c r="C22" s="146"/>
      <c r="D22" s="146"/>
      <c r="E22" s="146"/>
      <c r="F22" s="147"/>
      <c r="G22" s="88">
        <v>0</v>
      </c>
      <c r="H22" s="30">
        <v>0</v>
      </c>
      <c r="I22" s="30">
        <v>0</v>
      </c>
      <c r="J22" s="30">
        <v>0</v>
      </c>
      <c r="K22" s="30">
        <v>0</v>
      </c>
    </row>
    <row r="23" spans="1:48" x14ac:dyDescent="0.25">
      <c r="B23" s="141" t="s">
        <v>21</v>
      </c>
      <c r="C23" s="133"/>
      <c r="D23" s="133"/>
      <c r="E23" s="133"/>
      <c r="F23" s="134"/>
      <c r="G23" s="89">
        <v>0</v>
      </c>
      <c r="H23" s="30">
        <v>0</v>
      </c>
      <c r="I23" s="30">
        <v>0</v>
      </c>
      <c r="J23" s="30">
        <v>0</v>
      </c>
      <c r="K23" s="30">
        <v>0</v>
      </c>
    </row>
    <row r="24" spans="1:48" ht="15" customHeight="1" x14ac:dyDescent="0.25">
      <c r="B24" s="138" t="s">
        <v>24</v>
      </c>
      <c r="C24" s="139"/>
      <c r="D24" s="139"/>
      <c r="E24" s="139"/>
      <c r="F24" s="140"/>
      <c r="G24" s="91">
        <f t="shared" ref="G24:K24" si="2">G22-G23</f>
        <v>0</v>
      </c>
      <c r="H24" s="77">
        <f t="shared" si="2"/>
        <v>0</v>
      </c>
      <c r="I24" s="77">
        <f t="shared" si="2"/>
        <v>0</v>
      </c>
      <c r="J24" s="77">
        <v>0</v>
      </c>
      <c r="K24" s="77">
        <f t="shared" si="2"/>
        <v>0</v>
      </c>
    </row>
    <row r="25" spans="1:48" s="15" customFormat="1" ht="15" customHeight="1" x14ac:dyDescent="0.25">
      <c r="A25" s="2"/>
      <c r="B25" s="141" t="s">
        <v>10</v>
      </c>
      <c r="C25" s="133"/>
      <c r="D25" s="133"/>
      <c r="E25" s="133"/>
      <c r="F25" s="134"/>
      <c r="G25" s="111">
        <v>12607750.189999999</v>
      </c>
      <c r="H25" s="30">
        <v>15230289.33</v>
      </c>
      <c r="I25" s="30">
        <v>15982789</v>
      </c>
      <c r="J25" s="30">
        <v>14734789</v>
      </c>
      <c r="K25" s="30">
        <v>13394789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5" customFormat="1" ht="15" customHeight="1" x14ac:dyDescent="0.25">
      <c r="A26" s="2"/>
      <c r="B26" s="141" t="s">
        <v>26</v>
      </c>
      <c r="C26" s="133"/>
      <c r="D26" s="133"/>
      <c r="E26" s="133"/>
      <c r="F26" s="134"/>
      <c r="G26" s="111">
        <v>-15230289.33</v>
      </c>
      <c r="H26" s="30">
        <f>-(+H25+H16)</f>
        <v>-15982789.33</v>
      </c>
      <c r="I26" s="30">
        <f>-(+I25+I16)</f>
        <v>-14734789</v>
      </c>
      <c r="J26" s="30">
        <f t="shared" ref="J26:K26" si="3">-(+J25+J16)</f>
        <v>-13394789</v>
      </c>
      <c r="K26" s="30">
        <f t="shared" si="3"/>
        <v>-11869789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7" customFormat="1" x14ac:dyDescent="0.25">
      <c r="A27" s="16"/>
      <c r="B27" s="138" t="s">
        <v>27</v>
      </c>
      <c r="C27" s="139"/>
      <c r="D27" s="139"/>
      <c r="E27" s="139"/>
      <c r="F27" s="140"/>
      <c r="G27" s="85">
        <f>+G25+G26</f>
        <v>-2622539.1400000006</v>
      </c>
      <c r="H27" s="10">
        <f>+H25+H26</f>
        <v>-752500</v>
      </c>
      <c r="I27" s="10">
        <f>+I25+I26</f>
        <v>1248000</v>
      </c>
      <c r="J27" s="10">
        <f>+J25+J26</f>
        <v>1340000</v>
      </c>
      <c r="K27" s="10">
        <f>+K25+K26</f>
        <v>1525000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x14ac:dyDescent="0.25">
      <c r="B28" s="126" t="s">
        <v>28</v>
      </c>
      <c r="C28" s="126"/>
      <c r="D28" s="126"/>
      <c r="E28" s="126"/>
      <c r="F28" s="126"/>
      <c r="G28" s="103">
        <f>+G16+G27</f>
        <v>0</v>
      </c>
      <c r="H28" s="18">
        <f>+H16+H27</f>
        <v>0</v>
      </c>
      <c r="I28" s="18">
        <f>+I16+I27</f>
        <v>0</v>
      </c>
      <c r="J28" s="18">
        <v>0</v>
      </c>
      <c r="K28" s="18">
        <f>+K16+K27</f>
        <v>0</v>
      </c>
    </row>
    <row r="30" spans="1:48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</row>
  </sheetData>
  <mergeCells count="27">
    <mergeCell ref="B1:K1"/>
    <mergeCell ref="B12:F12"/>
    <mergeCell ref="B23:F23"/>
    <mergeCell ref="B10:F10"/>
    <mergeCell ref="B11:F11"/>
    <mergeCell ref="B8:F8"/>
    <mergeCell ref="B9:F9"/>
    <mergeCell ref="B2:K2"/>
    <mergeCell ref="B4:K4"/>
    <mergeCell ref="B6:K6"/>
    <mergeCell ref="B17:K17"/>
    <mergeCell ref="B5:K5"/>
    <mergeCell ref="B3:K3"/>
    <mergeCell ref="B28:F28"/>
    <mergeCell ref="B14:F14"/>
    <mergeCell ref="B16:F16"/>
    <mergeCell ref="B13:F13"/>
    <mergeCell ref="B7:F7"/>
    <mergeCell ref="B18:K18"/>
    <mergeCell ref="B19:K19"/>
    <mergeCell ref="B27:F27"/>
    <mergeCell ref="B24:F24"/>
    <mergeCell ref="B25:F25"/>
    <mergeCell ref="B26:F26"/>
    <mergeCell ref="B20:F20"/>
    <mergeCell ref="B21:F21"/>
    <mergeCell ref="B22:F22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J33"/>
  <sheetViews>
    <sheetView zoomScale="90" zoomScaleNormal="90" workbookViewId="0">
      <selection sqref="A1:J1"/>
    </sheetView>
  </sheetViews>
  <sheetFormatPr defaultRowHeight="15" x14ac:dyDescent="0.25"/>
  <cols>
    <col min="1" max="1" width="4.5703125" style="2" customWidth="1"/>
    <col min="2" max="2" width="5.85546875" style="2" customWidth="1"/>
    <col min="3" max="4" width="7" style="2" customWidth="1"/>
    <col min="5" max="5" width="44.7109375" style="2" customWidth="1"/>
    <col min="6" max="10" width="18.7109375" style="2" customWidth="1"/>
    <col min="11" max="16384" width="9.140625" style="2"/>
  </cols>
  <sheetData>
    <row r="1" spans="1:10" ht="18.75" x14ac:dyDescent="0.25">
      <c r="A1" s="154"/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5.75" customHeight="1" x14ac:dyDescent="0.25">
      <c r="A2" s="148" t="s">
        <v>64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10" ht="18.75" x14ac:dyDescent="0.25">
      <c r="A3" s="153"/>
      <c r="B3" s="153"/>
      <c r="C3" s="153"/>
      <c r="D3" s="153"/>
      <c r="E3" s="153"/>
      <c r="F3" s="153"/>
      <c r="G3" s="153"/>
      <c r="H3" s="153"/>
      <c r="I3" s="153"/>
      <c r="J3" s="153"/>
    </row>
    <row r="4" spans="1:10" ht="15.75" customHeight="1" x14ac:dyDescent="0.25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</row>
    <row r="5" spans="1:10" ht="18.75" x14ac:dyDescent="0.25">
      <c r="A5" s="153"/>
      <c r="B5" s="153"/>
      <c r="C5" s="153"/>
      <c r="D5" s="153"/>
      <c r="E5" s="153"/>
      <c r="F5" s="153"/>
      <c r="G5" s="153"/>
      <c r="H5" s="153"/>
      <c r="I5" s="153"/>
      <c r="J5" s="153"/>
    </row>
    <row r="6" spans="1:10" ht="15.75" customHeight="1" x14ac:dyDescent="0.25">
      <c r="A6" s="148" t="s">
        <v>68</v>
      </c>
      <c r="B6" s="148"/>
      <c r="C6" s="148"/>
      <c r="D6" s="148"/>
      <c r="E6" s="148"/>
      <c r="F6" s="148"/>
      <c r="G6" s="148"/>
      <c r="H6" s="148"/>
      <c r="I6" s="148"/>
      <c r="J6" s="148"/>
    </row>
    <row r="7" spans="1:10" x14ac:dyDescent="0.25">
      <c r="A7" s="161" t="s">
        <v>60</v>
      </c>
      <c r="B7" s="161"/>
      <c r="C7" s="161"/>
      <c r="D7" s="161"/>
      <c r="E7" s="161"/>
      <c r="F7" s="161"/>
      <c r="G7" s="161"/>
      <c r="H7" s="161"/>
      <c r="I7" s="161"/>
      <c r="J7" s="161"/>
    </row>
    <row r="8" spans="1:10" ht="45" customHeight="1" x14ac:dyDescent="0.25">
      <c r="A8" s="142" t="s">
        <v>7</v>
      </c>
      <c r="B8" s="142"/>
      <c r="C8" s="142"/>
      <c r="D8" s="142"/>
      <c r="E8" s="142"/>
      <c r="F8" s="45" t="s">
        <v>90</v>
      </c>
      <c r="G8" s="45" t="s">
        <v>87</v>
      </c>
      <c r="H8" s="45" t="s">
        <v>88</v>
      </c>
      <c r="I8" s="45" t="s">
        <v>84</v>
      </c>
      <c r="J8" s="45" t="s">
        <v>89</v>
      </c>
    </row>
    <row r="9" spans="1:10" x14ac:dyDescent="0.25">
      <c r="A9" s="124">
        <v>1</v>
      </c>
      <c r="B9" s="160"/>
      <c r="C9" s="160"/>
      <c r="D9" s="160"/>
      <c r="E9" s="125"/>
      <c r="F9" s="106">
        <v>2</v>
      </c>
      <c r="G9" s="41">
        <v>3</v>
      </c>
      <c r="H9" s="41">
        <v>4</v>
      </c>
      <c r="I9" s="41">
        <v>5</v>
      </c>
      <c r="J9" s="41">
        <v>6</v>
      </c>
    </row>
    <row r="10" spans="1:10" x14ac:dyDescent="0.25">
      <c r="A10" s="35"/>
      <c r="B10" s="35"/>
      <c r="C10" s="35"/>
      <c r="D10" s="35"/>
      <c r="E10" s="35" t="s">
        <v>23</v>
      </c>
      <c r="F10" s="101">
        <f>+F11+F16</f>
        <v>6751587.46</v>
      </c>
      <c r="G10" s="31">
        <f>+G11+G16</f>
        <v>7041500</v>
      </c>
      <c r="H10" s="31">
        <f>+H11+H16</f>
        <v>6511000</v>
      </c>
      <c r="I10" s="31">
        <f t="shared" ref="I10:J10" si="0">+I11+I16</f>
        <v>6550000</v>
      </c>
      <c r="J10" s="31">
        <f t="shared" si="0"/>
        <v>6600000</v>
      </c>
    </row>
    <row r="11" spans="1:10" x14ac:dyDescent="0.25">
      <c r="A11" s="35">
        <v>6</v>
      </c>
      <c r="B11" s="35"/>
      <c r="C11" s="35"/>
      <c r="D11" s="35"/>
      <c r="E11" s="35" t="s">
        <v>3</v>
      </c>
      <c r="F11" s="101">
        <f>+F12+F13+F14+F15</f>
        <v>6750831.9100000001</v>
      </c>
      <c r="G11" s="40">
        <f>+G12+G13+G14+G15</f>
        <v>7040500</v>
      </c>
      <c r="H11" s="40">
        <f>+H12+H13+H14+H15</f>
        <v>6510000</v>
      </c>
      <c r="I11" s="40">
        <f t="shared" ref="I11:J11" si="1">+I12+I13+I14+I15</f>
        <v>6549000</v>
      </c>
      <c r="J11" s="40">
        <f t="shared" si="1"/>
        <v>6599000</v>
      </c>
    </row>
    <row r="12" spans="1:10" x14ac:dyDescent="0.25">
      <c r="A12" s="39"/>
      <c r="B12" s="35">
        <v>64</v>
      </c>
      <c r="C12" s="35"/>
      <c r="D12" s="35"/>
      <c r="E12" s="35" t="s">
        <v>30</v>
      </c>
      <c r="F12" s="101">
        <v>4306.91</v>
      </c>
      <c r="G12" s="31">
        <v>5000</v>
      </c>
      <c r="H12" s="31">
        <f>1000+2000</f>
        <v>3000</v>
      </c>
      <c r="I12" s="31">
        <f t="shared" ref="I12:J12" si="2">1000+2000</f>
        <v>3000</v>
      </c>
      <c r="J12" s="31">
        <f t="shared" si="2"/>
        <v>3000</v>
      </c>
    </row>
    <row r="13" spans="1:10" ht="25.5" x14ac:dyDescent="0.25">
      <c r="A13" s="33"/>
      <c r="B13" s="32">
        <v>65</v>
      </c>
      <c r="C13" s="32"/>
      <c r="D13" s="32"/>
      <c r="E13" s="37" t="s">
        <v>31</v>
      </c>
      <c r="F13" s="102">
        <v>6726714.4900000002</v>
      </c>
      <c r="G13" s="31">
        <v>7000000</v>
      </c>
      <c r="H13" s="31">
        <v>6500000</v>
      </c>
      <c r="I13" s="31">
        <v>6539000</v>
      </c>
      <c r="J13" s="31">
        <v>6589000</v>
      </c>
    </row>
    <row r="14" spans="1:10" ht="25.5" x14ac:dyDescent="0.25">
      <c r="A14" s="33"/>
      <c r="B14" s="32">
        <v>66</v>
      </c>
      <c r="C14" s="36"/>
      <c r="D14" s="36"/>
      <c r="E14" s="35" t="s">
        <v>11</v>
      </c>
      <c r="F14" s="101">
        <v>14201.62</v>
      </c>
      <c r="G14" s="31">
        <v>18000</v>
      </c>
      <c r="H14" s="31">
        <v>1000</v>
      </c>
      <c r="I14" s="31">
        <v>1000</v>
      </c>
      <c r="J14" s="31">
        <v>1000</v>
      </c>
    </row>
    <row r="15" spans="1:10" x14ac:dyDescent="0.25">
      <c r="A15" s="33"/>
      <c r="B15" s="32">
        <v>68</v>
      </c>
      <c r="C15" s="34"/>
      <c r="D15" s="34"/>
      <c r="E15" s="35" t="s">
        <v>32</v>
      </c>
      <c r="F15" s="101">
        <v>5608.89</v>
      </c>
      <c r="G15" s="31">
        <v>17500</v>
      </c>
      <c r="H15" s="31">
        <f>6000</f>
        <v>6000</v>
      </c>
      <c r="I15" s="31">
        <v>6000</v>
      </c>
      <c r="J15" s="31">
        <v>6000</v>
      </c>
    </row>
    <row r="16" spans="1:10" x14ac:dyDescent="0.25">
      <c r="A16" s="32">
        <v>7</v>
      </c>
      <c r="B16" s="33"/>
      <c r="C16" s="34"/>
      <c r="D16" s="34"/>
      <c r="E16" s="35" t="s">
        <v>14</v>
      </c>
      <c r="F16" s="101">
        <f>+F17</f>
        <v>755.55</v>
      </c>
      <c r="G16" s="101">
        <f>+G17</f>
        <v>1000</v>
      </c>
      <c r="H16" s="115">
        <f t="shared" ref="H16:J16" si="3">+H17</f>
        <v>1000</v>
      </c>
      <c r="I16" s="115">
        <f t="shared" si="3"/>
        <v>1000</v>
      </c>
      <c r="J16" s="115">
        <f t="shared" si="3"/>
        <v>1000</v>
      </c>
    </row>
    <row r="17" spans="1:10" ht="30.75" customHeight="1" x14ac:dyDescent="0.25">
      <c r="A17" s="33"/>
      <c r="B17" s="32">
        <v>72</v>
      </c>
      <c r="C17" s="36"/>
      <c r="D17" s="36"/>
      <c r="E17" s="37" t="s">
        <v>15</v>
      </c>
      <c r="F17" s="102">
        <v>755.55</v>
      </c>
      <c r="G17" s="31">
        <v>1000</v>
      </c>
      <c r="H17" s="31">
        <v>1000</v>
      </c>
      <c r="I17" s="31">
        <v>1000</v>
      </c>
      <c r="J17" s="40">
        <v>1000</v>
      </c>
    </row>
    <row r="18" spans="1:10" ht="18.75" x14ac:dyDescent="0.25">
      <c r="A18" s="154"/>
      <c r="B18" s="154"/>
      <c r="C18" s="154"/>
      <c r="D18" s="154"/>
      <c r="E18" s="154"/>
      <c r="F18" s="154"/>
      <c r="G18" s="154"/>
      <c r="H18" s="154"/>
      <c r="I18" s="154"/>
      <c r="J18" s="154"/>
    </row>
    <row r="19" spans="1:10" ht="36.75" customHeight="1" x14ac:dyDescent="0.25">
      <c r="A19" s="142" t="s">
        <v>7</v>
      </c>
      <c r="B19" s="142"/>
      <c r="C19" s="142"/>
      <c r="D19" s="142"/>
      <c r="E19" s="142"/>
      <c r="F19" s="45" t="s">
        <v>90</v>
      </c>
      <c r="G19" s="45" t="s">
        <v>87</v>
      </c>
      <c r="H19" s="45" t="s">
        <v>88</v>
      </c>
      <c r="I19" s="45" t="s">
        <v>84</v>
      </c>
      <c r="J19" s="45" t="s">
        <v>89</v>
      </c>
    </row>
    <row r="20" spans="1:10" x14ac:dyDescent="0.25">
      <c r="A20" s="157">
        <v>1</v>
      </c>
      <c r="B20" s="158"/>
      <c r="C20" s="158"/>
      <c r="D20" s="158"/>
      <c r="E20" s="159"/>
      <c r="F20" s="107">
        <v>2</v>
      </c>
      <c r="G20" s="108">
        <v>3</v>
      </c>
      <c r="H20" s="108">
        <v>4</v>
      </c>
      <c r="I20" s="108">
        <v>5</v>
      </c>
      <c r="J20" s="108">
        <v>6</v>
      </c>
    </row>
    <row r="21" spans="1:10" x14ac:dyDescent="0.25">
      <c r="A21" s="35"/>
      <c r="B21" s="35"/>
      <c r="C21" s="35"/>
      <c r="D21" s="35"/>
      <c r="E21" s="35" t="s">
        <v>22</v>
      </c>
      <c r="F21" s="93">
        <f>+F22+F27</f>
        <v>4064909.1999999997</v>
      </c>
      <c r="G21" s="31">
        <f>+G22+G27</f>
        <v>5588076</v>
      </c>
      <c r="H21" s="31">
        <f>+H22+H27</f>
        <v>7759000</v>
      </c>
      <c r="I21" s="31">
        <f t="shared" ref="I21:J21" si="4">+I22+I27</f>
        <v>7890000</v>
      </c>
      <c r="J21" s="31">
        <f t="shared" si="4"/>
        <v>8125000</v>
      </c>
    </row>
    <row r="22" spans="1:10" x14ac:dyDescent="0.25">
      <c r="A22" s="35">
        <v>3</v>
      </c>
      <c r="B22" s="35"/>
      <c r="C22" s="35"/>
      <c r="D22" s="35"/>
      <c r="E22" s="35" t="s">
        <v>4</v>
      </c>
      <c r="F22" s="93">
        <f>+F23+F24+F25</f>
        <v>3941672.7099999995</v>
      </c>
      <c r="G22" s="31">
        <f>+G23+G24+G25+G26</f>
        <v>5519076</v>
      </c>
      <c r="H22" s="31">
        <f t="shared" ref="H22:I22" si="5">+H23+H24+H25+H26</f>
        <v>7534000</v>
      </c>
      <c r="I22" s="31">
        <f t="shared" si="5"/>
        <v>7757000</v>
      </c>
      <c r="J22" s="31">
        <f>+J23+J24+J25+J26</f>
        <v>8017000</v>
      </c>
    </row>
    <row r="23" spans="1:10" x14ac:dyDescent="0.25">
      <c r="A23" s="35"/>
      <c r="B23" s="35">
        <v>31</v>
      </c>
      <c r="C23" s="35"/>
      <c r="D23" s="35"/>
      <c r="E23" s="35" t="s">
        <v>5</v>
      </c>
      <c r="F23" s="93">
        <v>3325317.8</v>
      </c>
      <c r="G23" s="31">
        <v>4168858</v>
      </c>
      <c r="H23" s="31">
        <v>5789000</v>
      </c>
      <c r="I23" s="31">
        <v>6082000</v>
      </c>
      <c r="J23" s="40">
        <v>6342000</v>
      </c>
    </row>
    <row r="24" spans="1:10" x14ac:dyDescent="0.25">
      <c r="A24" s="33"/>
      <c r="B24" s="32">
        <v>32</v>
      </c>
      <c r="C24" s="36"/>
      <c r="D24" s="36"/>
      <c r="E24" s="32" t="s">
        <v>9</v>
      </c>
      <c r="F24" s="94">
        <v>613792.9</v>
      </c>
      <c r="G24" s="31">
        <v>1347218</v>
      </c>
      <c r="H24" s="31">
        <v>1720000</v>
      </c>
      <c r="I24" s="31">
        <v>1650000</v>
      </c>
      <c r="J24" s="40">
        <v>1650000</v>
      </c>
    </row>
    <row r="25" spans="1:10" x14ac:dyDescent="0.25">
      <c r="A25" s="33"/>
      <c r="B25" s="32">
        <v>34</v>
      </c>
      <c r="C25" s="33"/>
      <c r="D25" s="33"/>
      <c r="E25" s="32" t="s">
        <v>33</v>
      </c>
      <c r="F25" s="94">
        <v>2562.0100000000002</v>
      </c>
      <c r="G25" s="31">
        <v>3000</v>
      </c>
      <c r="H25" s="31">
        <v>5000</v>
      </c>
      <c r="I25" s="31">
        <v>5000</v>
      </c>
      <c r="J25" s="40">
        <v>5000</v>
      </c>
    </row>
    <row r="26" spans="1:10" x14ac:dyDescent="0.25">
      <c r="A26" s="33"/>
      <c r="B26" s="32">
        <v>37</v>
      </c>
      <c r="C26" s="33"/>
      <c r="D26" s="33"/>
      <c r="E26" s="32" t="s">
        <v>85</v>
      </c>
      <c r="F26" s="94"/>
      <c r="G26" s="31">
        <v>0</v>
      </c>
      <c r="H26" s="31">
        <v>20000</v>
      </c>
      <c r="I26" s="31">
        <v>20000</v>
      </c>
      <c r="J26" s="40">
        <v>20000</v>
      </c>
    </row>
    <row r="27" spans="1:10" x14ac:dyDescent="0.25">
      <c r="A27" s="42">
        <v>4</v>
      </c>
      <c r="B27" s="42"/>
      <c r="C27" s="42"/>
      <c r="D27" s="42"/>
      <c r="E27" s="43" t="s">
        <v>6</v>
      </c>
      <c r="F27" s="93">
        <f>+F28</f>
        <v>123236.49</v>
      </c>
      <c r="G27" s="31">
        <v>69000</v>
      </c>
      <c r="H27" s="31">
        <f t="shared" ref="H27:J27" si="6">+H28</f>
        <v>225000</v>
      </c>
      <c r="I27" s="31">
        <f t="shared" si="6"/>
        <v>133000</v>
      </c>
      <c r="J27" s="40">
        <f t="shared" si="6"/>
        <v>108000</v>
      </c>
    </row>
    <row r="28" spans="1:10" ht="32.25" customHeight="1" x14ac:dyDescent="0.25">
      <c r="A28" s="38"/>
      <c r="B28" s="35">
        <v>42</v>
      </c>
      <c r="C28" s="35"/>
      <c r="D28" s="35"/>
      <c r="E28" s="43" t="s">
        <v>34</v>
      </c>
      <c r="F28" s="93">
        <v>123236.49</v>
      </c>
      <c r="G28" s="31">
        <v>69000</v>
      </c>
      <c r="H28" s="116">
        <v>225000</v>
      </c>
      <c r="I28" s="31">
        <v>133000</v>
      </c>
      <c r="J28" s="40">
        <v>108000</v>
      </c>
    </row>
    <row r="31" spans="1:10" ht="15" customHeigh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0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 ht="4.5" customHeigh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</row>
  </sheetData>
  <mergeCells count="12">
    <mergeCell ref="A1:J1"/>
    <mergeCell ref="A2:J2"/>
    <mergeCell ref="A4:J4"/>
    <mergeCell ref="A6:J6"/>
    <mergeCell ref="A20:E20"/>
    <mergeCell ref="A9:E9"/>
    <mergeCell ref="A19:E19"/>
    <mergeCell ref="A8:E8"/>
    <mergeCell ref="A7:J7"/>
    <mergeCell ref="A5:J5"/>
    <mergeCell ref="A18:J18"/>
    <mergeCell ref="A3:J3"/>
  </mergeCells>
  <pageMargins left="0.7" right="0.7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  <pageSetUpPr fitToPage="1"/>
  </sheetPr>
  <dimension ref="A1:J29"/>
  <sheetViews>
    <sheetView zoomScale="110" zoomScaleNormal="110" workbookViewId="0"/>
  </sheetViews>
  <sheetFormatPr defaultRowHeight="15" x14ac:dyDescent="0.25"/>
  <cols>
    <col min="1" max="1" width="9.140625" style="2"/>
    <col min="2" max="2" width="37.7109375" style="2" customWidth="1"/>
    <col min="3" max="7" width="18.7109375" style="2" customWidth="1"/>
    <col min="8" max="16384" width="9.140625" style="2"/>
  </cols>
  <sheetData>
    <row r="1" spans="1:10" ht="15.75" customHeight="1" x14ac:dyDescent="0.25">
      <c r="A1" s="28"/>
      <c r="B1" s="148" t="s">
        <v>64</v>
      </c>
      <c r="C1" s="148"/>
      <c r="D1" s="148"/>
      <c r="E1" s="148"/>
      <c r="F1" s="148"/>
      <c r="G1" s="148"/>
      <c r="H1" s="28"/>
      <c r="I1" s="28"/>
      <c r="J1" s="28"/>
    </row>
    <row r="2" spans="1:10" ht="18.75" x14ac:dyDescent="0.25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0" ht="15.75" customHeight="1" x14ac:dyDescent="0.25">
      <c r="A3" s="28"/>
      <c r="B3" s="148" t="s">
        <v>25</v>
      </c>
      <c r="C3" s="148"/>
      <c r="D3" s="148"/>
      <c r="E3" s="148"/>
      <c r="F3" s="148"/>
      <c r="G3" s="148"/>
      <c r="H3" s="28"/>
      <c r="I3" s="28"/>
      <c r="J3" s="28"/>
    </row>
    <row r="4" spans="1:10" ht="18.75" customHeight="1" x14ac:dyDescent="0.25">
      <c r="A4" s="162"/>
      <c r="B4" s="162"/>
      <c r="C4" s="162"/>
      <c r="D4" s="162"/>
      <c r="E4" s="162"/>
      <c r="F4" s="162"/>
      <c r="G4" s="162"/>
    </row>
    <row r="5" spans="1:10" ht="15.75" customHeight="1" x14ac:dyDescent="0.25">
      <c r="B5" s="121" t="s">
        <v>69</v>
      </c>
      <c r="C5" s="121"/>
      <c r="D5" s="121"/>
      <c r="E5" s="121"/>
      <c r="F5" s="121"/>
      <c r="G5" s="121"/>
    </row>
    <row r="6" spans="1:10" ht="18.75" x14ac:dyDescent="0.25">
      <c r="B6" s="81" t="s">
        <v>62</v>
      </c>
      <c r="C6" s="81"/>
      <c r="D6" s="5"/>
      <c r="E6" s="5"/>
      <c r="F6" s="5"/>
      <c r="G6" s="24"/>
    </row>
    <row r="7" spans="1:10" ht="39.75" customHeight="1" x14ac:dyDescent="0.25">
      <c r="B7" s="44" t="s">
        <v>7</v>
      </c>
      <c r="C7" s="45" t="s">
        <v>90</v>
      </c>
      <c r="D7" s="45" t="s">
        <v>87</v>
      </c>
      <c r="E7" s="45" t="s">
        <v>88</v>
      </c>
      <c r="F7" s="45" t="s">
        <v>84</v>
      </c>
      <c r="G7" s="45" t="s">
        <v>89</v>
      </c>
    </row>
    <row r="8" spans="1:10" x14ac:dyDescent="0.25">
      <c r="B8" s="41">
        <v>1</v>
      </c>
      <c r="C8" s="41">
        <v>2</v>
      </c>
      <c r="D8" s="41">
        <v>3</v>
      </c>
      <c r="E8" s="41">
        <v>4</v>
      </c>
      <c r="F8" s="41">
        <v>5</v>
      </c>
      <c r="G8" s="41">
        <v>6</v>
      </c>
    </row>
    <row r="9" spans="1:10" x14ac:dyDescent="0.25">
      <c r="B9" s="48" t="s">
        <v>23</v>
      </c>
      <c r="C9" s="99">
        <f>+C10+C12+C14</f>
        <v>6751587.46</v>
      </c>
      <c r="D9" s="13">
        <f>+D10+D12+D14</f>
        <v>7041500</v>
      </c>
      <c r="E9" s="13">
        <f>+E10+E12+E14</f>
        <v>6511000</v>
      </c>
      <c r="F9" s="13">
        <f>+F10+F12+F14</f>
        <v>6550000</v>
      </c>
      <c r="G9" s="13">
        <f>+G10+G12+G14</f>
        <v>6600000</v>
      </c>
    </row>
    <row r="10" spans="1:10" x14ac:dyDescent="0.25">
      <c r="B10" s="35" t="s">
        <v>12</v>
      </c>
      <c r="C10" s="93">
        <f>+C11</f>
        <v>15690.98</v>
      </c>
      <c r="D10" s="31">
        <f>+D11</f>
        <v>20000</v>
      </c>
      <c r="E10" s="31">
        <f>+E11</f>
        <v>1000</v>
      </c>
      <c r="F10" s="31">
        <f t="shared" ref="F10:G10" si="0">+F11</f>
        <v>1000</v>
      </c>
      <c r="G10" s="31">
        <f t="shared" si="0"/>
        <v>1000</v>
      </c>
    </row>
    <row r="11" spans="1:10" x14ac:dyDescent="0.25">
      <c r="B11" s="46" t="s">
        <v>13</v>
      </c>
      <c r="C11" s="96">
        <v>15690.98</v>
      </c>
      <c r="D11" s="30">
        <v>20000</v>
      </c>
      <c r="E11" s="30">
        <v>1000</v>
      </c>
      <c r="F11" s="30">
        <v>1000</v>
      </c>
      <c r="G11" s="30">
        <v>1000</v>
      </c>
    </row>
    <row r="12" spans="1:10" x14ac:dyDescent="0.25">
      <c r="B12" s="35" t="s">
        <v>54</v>
      </c>
      <c r="C12" s="93">
        <f>+C13</f>
        <v>6735140.9299999997</v>
      </c>
      <c r="D12" s="31">
        <f>+D13</f>
        <v>7020500</v>
      </c>
      <c r="E12" s="31">
        <f>+E13</f>
        <v>6509000</v>
      </c>
      <c r="F12" s="31">
        <f>+F13</f>
        <v>6548000</v>
      </c>
      <c r="G12" s="40">
        <f>+G13</f>
        <v>6598000</v>
      </c>
    </row>
    <row r="13" spans="1:10" x14ac:dyDescent="0.25">
      <c r="B13" s="47" t="s">
        <v>55</v>
      </c>
      <c r="C13" s="98">
        <v>6735140.9299999997</v>
      </c>
      <c r="D13" s="30">
        <v>7020500</v>
      </c>
      <c r="E13" s="30">
        <v>6509000</v>
      </c>
      <c r="F13" s="117">
        <v>6548000</v>
      </c>
      <c r="G13" s="118">
        <v>6598000</v>
      </c>
    </row>
    <row r="14" spans="1:10" ht="25.5" x14ac:dyDescent="0.25">
      <c r="B14" s="35" t="s">
        <v>56</v>
      </c>
      <c r="C14" s="93">
        <f>+C15</f>
        <v>755.55</v>
      </c>
      <c r="D14" s="31">
        <f>+D15</f>
        <v>1000</v>
      </c>
      <c r="E14" s="116">
        <f>+E15</f>
        <v>1000</v>
      </c>
      <c r="F14" s="116">
        <f t="shared" ref="F14:G14" si="1">+F15</f>
        <v>1000</v>
      </c>
      <c r="G14" s="116">
        <f t="shared" si="1"/>
        <v>1000</v>
      </c>
    </row>
    <row r="15" spans="1:10" ht="38.25" x14ac:dyDescent="0.25">
      <c r="B15" s="47" t="s">
        <v>57</v>
      </c>
      <c r="C15" s="113">
        <v>755.55</v>
      </c>
      <c r="D15" s="30">
        <v>1000</v>
      </c>
      <c r="E15" s="119">
        <v>1000</v>
      </c>
      <c r="F15" s="119">
        <v>1000</v>
      </c>
      <c r="G15" s="118">
        <v>1000</v>
      </c>
    </row>
    <row r="16" spans="1:10" x14ac:dyDescent="0.25">
      <c r="B16" s="52"/>
      <c r="C16" s="52"/>
      <c r="D16" s="53"/>
      <c r="E16" s="54"/>
      <c r="F16" s="54"/>
      <c r="G16" s="55"/>
    </row>
    <row r="17" spans="2:10" ht="33" customHeight="1" x14ac:dyDescent="0.25">
      <c r="B17" s="44" t="s">
        <v>7</v>
      </c>
      <c r="C17" s="45" t="s">
        <v>90</v>
      </c>
      <c r="D17" s="45" t="s">
        <v>87</v>
      </c>
      <c r="E17" s="45" t="s">
        <v>88</v>
      </c>
      <c r="F17" s="45" t="s">
        <v>84</v>
      </c>
      <c r="G17" s="45" t="s">
        <v>89</v>
      </c>
    </row>
    <row r="18" spans="2:10" x14ac:dyDescent="0.25">
      <c r="B18" s="41">
        <v>1</v>
      </c>
      <c r="C18" s="41">
        <v>2</v>
      </c>
      <c r="D18" s="41">
        <v>3</v>
      </c>
      <c r="E18" s="41">
        <v>4</v>
      </c>
      <c r="F18" s="41">
        <v>5</v>
      </c>
      <c r="G18" s="41">
        <v>6</v>
      </c>
    </row>
    <row r="19" spans="2:10" x14ac:dyDescent="0.25">
      <c r="B19" s="48" t="s">
        <v>22</v>
      </c>
      <c r="C19" s="99">
        <f>+C20+C22+C24</f>
        <v>4129048.32</v>
      </c>
      <c r="D19" s="11">
        <f>+D20+D22+D24</f>
        <v>6289000</v>
      </c>
      <c r="E19" s="11">
        <f>+E20+E22+E24</f>
        <v>7759000</v>
      </c>
      <c r="F19" s="11">
        <f>+F20+F22+F24</f>
        <v>7890000</v>
      </c>
      <c r="G19" s="109">
        <f>+G20+G22+G24</f>
        <v>8125000</v>
      </c>
    </row>
    <row r="20" spans="2:10" x14ac:dyDescent="0.25">
      <c r="B20" s="35" t="s">
        <v>12</v>
      </c>
      <c r="C20" s="92">
        <f>+C21</f>
        <v>15690.98</v>
      </c>
      <c r="D20" s="31">
        <f>+D21</f>
        <v>20000</v>
      </c>
      <c r="E20" s="116">
        <f>+E21</f>
        <v>1000</v>
      </c>
      <c r="F20" s="116">
        <f>+F21</f>
        <v>1000</v>
      </c>
      <c r="G20" s="40">
        <f>+G21</f>
        <v>1000</v>
      </c>
    </row>
    <row r="21" spans="2:10" x14ac:dyDescent="0.25">
      <c r="B21" s="46" t="s">
        <v>13</v>
      </c>
      <c r="C21" s="95">
        <v>15690.98</v>
      </c>
      <c r="D21" s="30">
        <v>20000</v>
      </c>
      <c r="E21" s="119">
        <v>1000</v>
      </c>
      <c r="F21" s="119">
        <v>1000</v>
      </c>
      <c r="G21" s="119">
        <v>1000</v>
      </c>
    </row>
    <row r="22" spans="2:10" ht="15.75" customHeight="1" x14ac:dyDescent="0.25">
      <c r="B22" s="35" t="s">
        <v>54</v>
      </c>
      <c r="C22" s="92">
        <f>+C23</f>
        <v>4112601.79</v>
      </c>
      <c r="D22" s="31">
        <f>+D23</f>
        <v>6268000</v>
      </c>
      <c r="E22" s="31">
        <f>+E23</f>
        <v>7757000</v>
      </c>
      <c r="F22" s="31">
        <f>+F23</f>
        <v>7888000</v>
      </c>
      <c r="G22" s="40">
        <f>+G23</f>
        <v>8123000</v>
      </c>
    </row>
    <row r="23" spans="2:10" ht="15.75" customHeight="1" x14ac:dyDescent="0.25">
      <c r="B23" s="47" t="s">
        <v>55</v>
      </c>
      <c r="C23" s="97">
        <v>4112601.79</v>
      </c>
      <c r="D23" s="30">
        <v>6268000</v>
      </c>
      <c r="E23" s="30">
        <v>7757000</v>
      </c>
      <c r="F23" s="30">
        <v>7888000</v>
      </c>
      <c r="G23" s="118">
        <v>8123000</v>
      </c>
    </row>
    <row r="24" spans="2:10" ht="25.5" x14ac:dyDescent="0.25">
      <c r="B24" s="35" t="s">
        <v>56</v>
      </c>
      <c r="C24" s="92">
        <f>+C25</f>
        <v>755.55</v>
      </c>
      <c r="D24" s="31">
        <f>+D25</f>
        <v>1000</v>
      </c>
      <c r="E24" s="31">
        <f>+E25</f>
        <v>1000</v>
      </c>
      <c r="F24" s="31">
        <f>+F25</f>
        <v>1000</v>
      </c>
      <c r="G24" s="31">
        <f>+G25</f>
        <v>1000</v>
      </c>
    </row>
    <row r="25" spans="2:10" ht="38.25" x14ac:dyDescent="0.25">
      <c r="B25" s="47" t="s">
        <v>57</v>
      </c>
      <c r="C25" s="97">
        <v>755.55</v>
      </c>
      <c r="D25" s="30">
        <v>1000</v>
      </c>
      <c r="E25" s="30">
        <v>1000</v>
      </c>
      <c r="F25" s="30">
        <v>1000</v>
      </c>
      <c r="G25" s="118">
        <v>1000</v>
      </c>
    </row>
    <row r="26" spans="2:10" x14ac:dyDescent="0.25">
      <c r="B26" s="20"/>
      <c r="C26" s="20"/>
      <c r="D26" s="20"/>
      <c r="E26" s="20"/>
      <c r="F26" s="20"/>
      <c r="G26" s="20"/>
    </row>
    <row r="27" spans="2:10" ht="15" customHeight="1" x14ac:dyDescent="0.25">
      <c r="B27" s="21"/>
      <c r="C27" s="21"/>
      <c r="D27" s="21"/>
      <c r="E27" s="21"/>
      <c r="F27" s="21"/>
      <c r="G27" s="21"/>
      <c r="H27" s="21"/>
      <c r="I27" s="21"/>
      <c r="J27" s="21"/>
    </row>
    <row r="28" spans="2:10" x14ac:dyDescent="0.25">
      <c r="B28" s="21"/>
      <c r="C28" s="21"/>
      <c r="D28" s="21"/>
      <c r="E28" s="21"/>
      <c r="F28" s="21"/>
      <c r="G28" s="21"/>
      <c r="H28" s="21"/>
      <c r="I28" s="21"/>
      <c r="J28" s="21"/>
    </row>
    <row r="29" spans="2:10" x14ac:dyDescent="0.25">
      <c r="B29" s="21"/>
      <c r="C29" s="21"/>
      <c r="D29" s="21"/>
      <c r="E29" s="21"/>
      <c r="F29" s="21"/>
      <c r="G29" s="21"/>
      <c r="H29" s="21"/>
      <c r="I29" s="21"/>
      <c r="J29" s="21"/>
    </row>
  </sheetData>
  <mergeCells count="5">
    <mergeCell ref="B5:G5"/>
    <mergeCell ref="A4:G4"/>
    <mergeCell ref="B1:G1"/>
    <mergeCell ref="B3:G3"/>
    <mergeCell ref="A2:J2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B1:G16"/>
  <sheetViews>
    <sheetView workbookViewId="0"/>
  </sheetViews>
  <sheetFormatPr defaultRowHeight="15" x14ac:dyDescent="0.25"/>
  <cols>
    <col min="1" max="1" width="9.140625" style="2"/>
    <col min="2" max="2" width="35.42578125" style="2" customWidth="1"/>
    <col min="3" max="7" width="18.7109375" style="2" customWidth="1"/>
    <col min="8" max="16384" width="9.140625" style="2"/>
  </cols>
  <sheetData>
    <row r="1" spans="2:7" ht="15.75" x14ac:dyDescent="0.25">
      <c r="B1" s="148" t="s">
        <v>64</v>
      </c>
      <c r="C1" s="148"/>
      <c r="D1" s="148"/>
      <c r="E1" s="148"/>
      <c r="F1" s="148"/>
      <c r="G1" s="148"/>
    </row>
    <row r="2" spans="2:7" x14ac:dyDescent="0.25">
      <c r="B2" s="162"/>
      <c r="C2" s="162"/>
      <c r="D2" s="162"/>
      <c r="E2" s="162"/>
      <c r="F2" s="162"/>
      <c r="G2" s="162"/>
    </row>
    <row r="3" spans="2:7" ht="15.75" x14ac:dyDescent="0.25">
      <c r="B3" s="148" t="s">
        <v>25</v>
      </c>
      <c r="C3" s="148"/>
      <c r="D3" s="148"/>
      <c r="E3" s="148"/>
      <c r="F3" s="148"/>
      <c r="G3" s="148"/>
    </row>
    <row r="4" spans="2:7" ht="18.75" x14ac:dyDescent="0.25">
      <c r="B4" s="163"/>
      <c r="C4" s="163"/>
      <c r="D4" s="163"/>
      <c r="E4" s="163"/>
      <c r="F4" s="163"/>
      <c r="G4" s="163"/>
    </row>
    <row r="5" spans="2:7" ht="15.75" customHeight="1" x14ac:dyDescent="0.25">
      <c r="B5" s="121" t="s">
        <v>70</v>
      </c>
      <c r="C5" s="121"/>
      <c r="D5" s="121"/>
      <c r="E5" s="121"/>
      <c r="F5" s="121"/>
      <c r="G5" s="121"/>
    </row>
    <row r="6" spans="2:7" ht="15.75" customHeight="1" x14ac:dyDescent="0.25">
      <c r="B6" s="23"/>
      <c r="C6" s="23"/>
      <c r="D6" s="23"/>
      <c r="E6" s="23"/>
      <c r="F6" s="23"/>
      <c r="G6" s="23"/>
    </row>
    <row r="7" spans="2:7" ht="18.75" x14ac:dyDescent="0.25">
      <c r="B7" s="81" t="s">
        <v>61</v>
      </c>
      <c r="C7" s="81"/>
      <c r="D7" s="5"/>
      <c r="E7" s="5"/>
      <c r="F7" s="5"/>
      <c r="G7" s="24"/>
    </row>
    <row r="8" spans="2:7" x14ac:dyDescent="0.25">
      <c r="B8" s="44" t="s">
        <v>7</v>
      </c>
      <c r="C8" s="45" t="s">
        <v>90</v>
      </c>
      <c r="D8" s="45" t="s">
        <v>87</v>
      </c>
      <c r="E8" s="45" t="s">
        <v>88</v>
      </c>
      <c r="F8" s="45" t="s">
        <v>84</v>
      </c>
      <c r="G8" s="45" t="s">
        <v>89</v>
      </c>
    </row>
    <row r="9" spans="2:7" x14ac:dyDescent="0.25">
      <c r="B9" s="41">
        <v>1</v>
      </c>
      <c r="C9" s="41">
        <v>2</v>
      </c>
      <c r="D9" s="41">
        <v>3</v>
      </c>
      <c r="E9" s="41">
        <v>4</v>
      </c>
      <c r="F9" s="41">
        <v>5</v>
      </c>
      <c r="G9" s="41">
        <v>6</v>
      </c>
    </row>
    <row r="10" spans="2:7" ht="15.75" customHeight="1" x14ac:dyDescent="0.25">
      <c r="B10" s="35" t="s">
        <v>22</v>
      </c>
      <c r="C10" s="93">
        <f>+C11</f>
        <v>4129048.32</v>
      </c>
      <c r="D10" s="31">
        <f t="shared" ref="D10:G10" si="0">+D12</f>
        <v>6289000</v>
      </c>
      <c r="E10" s="31">
        <f t="shared" si="0"/>
        <v>7759000</v>
      </c>
      <c r="F10" s="31">
        <f>+F11</f>
        <v>7890000</v>
      </c>
      <c r="G10" s="40">
        <f t="shared" si="0"/>
        <v>8125000</v>
      </c>
    </row>
    <row r="11" spans="2:7" ht="15.75" customHeight="1" x14ac:dyDescent="0.25">
      <c r="B11" s="35" t="s">
        <v>8</v>
      </c>
      <c r="C11" s="93">
        <f>+C12</f>
        <v>4129048.32</v>
      </c>
      <c r="D11" s="31">
        <f t="shared" ref="D11:G11" si="1">+D12</f>
        <v>6289000</v>
      </c>
      <c r="E11" s="31">
        <f t="shared" si="1"/>
        <v>7759000</v>
      </c>
      <c r="F11" s="31">
        <f>+F12</f>
        <v>7890000</v>
      </c>
      <c r="G11" s="40">
        <f t="shared" si="1"/>
        <v>8125000</v>
      </c>
    </row>
    <row r="12" spans="2:7" ht="25.5" x14ac:dyDescent="0.25">
      <c r="B12" s="49" t="s">
        <v>53</v>
      </c>
      <c r="C12" s="112">
        <v>4129048.32</v>
      </c>
      <c r="D12" s="30">
        <v>6289000</v>
      </c>
      <c r="E12" s="30">
        <v>7759000</v>
      </c>
      <c r="F12" s="30">
        <v>7890000</v>
      </c>
      <c r="G12" s="118">
        <v>8125000</v>
      </c>
    </row>
    <row r="14" spans="2:7" x14ac:dyDescent="0.25">
      <c r="B14" s="21"/>
      <c r="C14" s="21"/>
      <c r="D14" s="21"/>
      <c r="E14" s="21"/>
      <c r="F14" s="21"/>
      <c r="G14" s="21"/>
    </row>
    <row r="15" spans="2:7" x14ac:dyDescent="0.25">
      <c r="B15" s="21"/>
      <c r="C15" s="21"/>
      <c r="D15" s="21"/>
      <c r="E15" s="21"/>
      <c r="F15" s="21"/>
      <c r="G15" s="21"/>
    </row>
    <row r="16" spans="2:7" x14ac:dyDescent="0.25">
      <c r="B16" s="21"/>
      <c r="C16" s="21"/>
      <c r="D16" s="21"/>
      <c r="E16" s="21"/>
      <c r="F16" s="21"/>
      <c r="G16" s="21"/>
    </row>
  </sheetData>
  <mergeCells count="5">
    <mergeCell ref="B5:G5"/>
    <mergeCell ref="B4:G4"/>
    <mergeCell ref="B1:G1"/>
    <mergeCell ref="B2:G2"/>
    <mergeCell ref="B3:G3"/>
  </mergeCell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EDB5-3813-4175-A566-DC26D01C0F9B}">
  <sheetPr>
    <tabColor rgb="FF92D050"/>
    <pageSetUpPr fitToPage="1"/>
  </sheetPr>
  <dimension ref="A1:K16"/>
  <sheetViews>
    <sheetView workbookViewId="0"/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6" width="25.28515625" customWidth="1"/>
    <col min="7" max="11" width="18.7109375" customWidth="1"/>
  </cols>
  <sheetData>
    <row r="1" spans="1:11" ht="18" customHeight="1" x14ac:dyDescent="0.25">
      <c r="A1" s="2"/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15.75" customHeight="1" x14ac:dyDescent="0.25">
      <c r="A2" s="2"/>
      <c r="B2" s="164" t="s">
        <v>71</v>
      </c>
      <c r="C2" s="164"/>
      <c r="D2" s="164"/>
      <c r="E2" s="164"/>
      <c r="F2" s="164"/>
      <c r="G2" s="164"/>
      <c r="H2" s="164"/>
      <c r="I2" s="164"/>
      <c r="J2" s="164"/>
      <c r="K2" s="164"/>
    </row>
    <row r="3" spans="1:11" x14ac:dyDescent="0.25">
      <c r="A3" s="2"/>
      <c r="B3" s="69"/>
      <c r="C3" s="69"/>
      <c r="D3" s="69"/>
      <c r="E3" s="69"/>
      <c r="F3" s="69"/>
      <c r="G3" s="69"/>
      <c r="H3" s="69"/>
      <c r="I3" s="69"/>
      <c r="J3" s="69"/>
      <c r="K3" s="70"/>
    </row>
    <row r="4" spans="1:11" ht="18" customHeight="1" x14ac:dyDescent="0.25">
      <c r="A4" s="2"/>
      <c r="B4" s="164" t="s">
        <v>72</v>
      </c>
      <c r="C4" s="164"/>
      <c r="D4" s="164"/>
      <c r="E4" s="164"/>
      <c r="F4" s="164"/>
      <c r="G4" s="164"/>
      <c r="H4" s="164"/>
      <c r="I4" s="164"/>
      <c r="J4" s="164"/>
      <c r="K4" s="164"/>
    </row>
    <row r="5" spans="1:11" ht="15.75" customHeight="1" x14ac:dyDescent="0.25">
      <c r="A5" s="2"/>
      <c r="B5" s="164" t="s">
        <v>79</v>
      </c>
      <c r="C5" s="164"/>
      <c r="D5" s="164"/>
      <c r="E5" s="164"/>
      <c r="F5" s="164"/>
      <c r="G5" s="164"/>
      <c r="H5" s="164"/>
      <c r="I5" s="164"/>
      <c r="J5" s="164"/>
      <c r="K5" s="164"/>
    </row>
    <row r="6" spans="1:11" x14ac:dyDescent="0.25">
      <c r="A6" s="2"/>
      <c r="B6" s="169" t="s">
        <v>63</v>
      </c>
      <c r="C6" s="169"/>
      <c r="D6" s="69"/>
      <c r="E6" s="69"/>
      <c r="F6" s="69"/>
      <c r="G6" s="69"/>
      <c r="H6" s="69"/>
      <c r="I6" s="69"/>
      <c r="J6" s="69"/>
      <c r="K6" s="70"/>
    </row>
    <row r="7" spans="1:11" ht="25.5" customHeight="1" x14ac:dyDescent="0.25">
      <c r="A7" s="2"/>
      <c r="B7" s="165" t="s">
        <v>7</v>
      </c>
      <c r="C7" s="166"/>
      <c r="D7" s="166"/>
      <c r="E7" s="166"/>
      <c r="F7" s="167"/>
      <c r="G7" s="45" t="s">
        <v>90</v>
      </c>
      <c r="H7" s="45" t="s">
        <v>87</v>
      </c>
      <c r="I7" s="45" t="s">
        <v>88</v>
      </c>
      <c r="J7" s="45" t="s">
        <v>84</v>
      </c>
      <c r="K7" s="45" t="s">
        <v>89</v>
      </c>
    </row>
    <row r="8" spans="1:11" x14ac:dyDescent="0.25">
      <c r="A8" s="2"/>
      <c r="B8" s="122">
        <v>1</v>
      </c>
      <c r="C8" s="168"/>
      <c r="D8" s="168"/>
      <c r="E8" s="168"/>
      <c r="F8" s="123"/>
      <c r="G8" s="84">
        <v>2</v>
      </c>
      <c r="H8" s="84">
        <v>3</v>
      </c>
      <c r="I8" s="44">
        <v>4</v>
      </c>
      <c r="J8" s="44">
        <v>5</v>
      </c>
      <c r="K8" s="44">
        <v>6</v>
      </c>
    </row>
    <row r="9" spans="1:11" ht="25.5" x14ac:dyDescent="0.25">
      <c r="A9" s="2"/>
      <c r="B9" s="62">
        <v>8</v>
      </c>
      <c r="C9" s="62"/>
      <c r="D9" s="62"/>
      <c r="E9" s="62"/>
      <c r="F9" s="62" t="s">
        <v>73</v>
      </c>
      <c r="G9" s="63">
        <v>0</v>
      </c>
      <c r="H9" s="63">
        <v>0</v>
      </c>
      <c r="I9" s="63">
        <v>0</v>
      </c>
      <c r="J9" s="63">
        <v>0</v>
      </c>
      <c r="K9" s="71">
        <v>0</v>
      </c>
    </row>
    <row r="10" spans="1:11" x14ac:dyDescent="0.25">
      <c r="A10" s="2"/>
      <c r="B10" s="62"/>
      <c r="C10" s="64">
        <v>84</v>
      </c>
      <c r="D10" s="64"/>
      <c r="E10" s="64"/>
      <c r="F10" s="64" t="s">
        <v>74</v>
      </c>
      <c r="G10" s="63">
        <v>0</v>
      </c>
      <c r="H10" s="63">
        <v>0</v>
      </c>
      <c r="I10" s="63">
        <v>0</v>
      </c>
      <c r="J10" s="63">
        <v>0</v>
      </c>
      <c r="K10" s="71">
        <v>0</v>
      </c>
    </row>
    <row r="11" spans="1:11" ht="25.5" x14ac:dyDescent="0.25">
      <c r="A11" s="2"/>
      <c r="B11" s="65">
        <v>5</v>
      </c>
      <c r="C11" s="65"/>
      <c r="D11" s="65"/>
      <c r="E11" s="65"/>
      <c r="F11" s="66" t="s">
        <v>75</v>
      </c>
      <c r="G11" s="63">
        <v>0</v>
      </c>
      <c r="H11" s="63">
        <v>0</v>
      </c>
      <c r="I11" s="63">
        <v>0</v>
      </c>
      <c r="J11" s="63">
        <v>0</v>
      </c>
      <c r="K11" s="71">
        <v>0</v>
      </c>
    </row>
    <row r="12" spans="1:11" ht="25.5" x14ac:dyDescent="0.25">
      <c r="A12" s="2"/>
      <c r="B12" s="64"/>
      <c r="C12" s="64">
        <v>54</v>
      </c>
      <c r="D12" s="64"/>
      <c r="E12" s="64"/>
      <c r="F12" s="67" t="s">
        <v>76</v>
      </c>
      <c r="G12" s="63">
        <v>0</v>
      </c>
      <c r="H12" s="63">
        <v>0</v>
      </c>
      <c r="I12" s="63">
        <v>0</v>
      </c>
      <c r="J12" s="63">
        <v>0</v>
      </c>
      <c r="K12" s="71">
        <v>0</v>
      </c>
    </row>
    <row r="14" spans="1:11" x14ac:dyDescent="0.25">
      <c r="B14" s="57"/>
      <c r="C14" s="57"/>
      <c r="D14" s="57"/>
      <c r="E14" s="57"/>
      <c r="F14" s="57"/>
      <c r="G14" s="57"/>
      <c r="H14" s="57"/>
      <c r="I14" s="57"/>
      <c r="J14" s="57"/>
      <c r="K14" s="57"/>
    </row>
    <row r="15" spans="1:11" x14ac:dyDescent="0.25">
      <c r="B15" s="57"/>
      <c r="C15" s="57"/>
      <c r="D15" s="57"/>
      <c r="E15" s="57"/>
      <c r="F15" s="57"/>
      <c r="G15" s="57"/>
      <c r="H15" s="57"/>
      <c r="I15" s="57"/>
      <c r="J15" s="57"/>
      <c r="K15" s="57"/>
    </row>
    <row r="16" spans="1:11" x14ac:dyDescent="0.25">
      <c r="B16" s="57"/>
      <c r="C16" s="57"/>
      <c r="D16" s="57"/>
      <c r="E16" s="57"/>
      <c r="F16" s="57"/>
      <c r="G16" s="57"/>
      <c r="H16" s="57"/>
      <c r="I16" s="57"/>
      <c r="J16" s="57"/>
      <c r="K16" s="57"/>
    </row>
  </sheetData>
  <mergeCells count="6">
    <mergeCell ref="B2:K2"/>
    <mergeCell ref="B4:K4"/>
    <mergeCell ref="B5:K5"/>
    <mergeCell ref="B7:F7"/>
    <mergeCell ref="B8:F8"/>
    <mergeCell ref="B6:C6"/>
  </mergeCells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A478-0F6D-4BE8-AC6B-ADCDB74D34BE}">
  <sheetPr>
    <tabColor rgb="FF92D050"/>
    <pageSetUpPr fitToPage="1"/>
  </sheetPr>
  <dimension ref="B1:G21"/>
  <sheetViews>
    <sheetView workbookViewId="0"/>
  </sheetViews>
  <sheetFormatPr defaultRowHeight="15" x14ac:dyDescent="0.25"/>
  <cols>
    <col min="2" max="2" width="37.7109375" customWidth="1"/>
    <col min="3" max="3" width="15.7109375" bestFit="1" customWidth="1"/>
    <col min="4" max="4" width="17.42578125" bestFit="1" customWidth="1"/>
    <col min="5" max="5" width="19" bestFit="1" customWidth="1"/>
    <col min="6" max="6" width="12.7109375" bestFit="1" customWidth="1"/>
    <col min="7" max="7" width="15.85546875" bestFit="1" customWidth="1"/>
  </cols>
  <sheetData>
    <row r="1" spans="2:7" ht="18" x14ac:dyDescent="0.25">
      <c r="B1" s="56"/>
      <c r="C1" s="56"/>
      <c r="D1" s="56"/>
      <c r="E1" s="56"/>
      <c r="F1" s="56"/>
      <c r="G1" s="58"/>
    </row>
    <row r="2" spans="2:7" ht="15.75" customHeight="1" x14ac:dyDescent="0.25">
      <c r="B2" s="170" t="s">
        <v>80</v>
      </c>
      <c r="C2" s="170"/>
      <c r="D2" s="170"/>
      <c r="E2" s="170"/>
      <c r="F2" s="170"/>
      <c r="G2" s="170"/>
    </row>
    <row r="3" spans="2:7" ht="18.75" x14ac:dyDescent="0.25">
      <c r="B3" s="82" t="s">
        <v>81</v>
      </c>
      <c r="C3" s="82"/>
      <c r="D3" s="82"/>
      <c r="E3" s="60"/>
      <c r="F3" s="60"/>
      <c r="G3" s="61"/>
    </row>
    <row r="4" spans="2:7" ht="32.25" customHeight="1" x14ac:dyDescent="0.25">
      <c r="B4" s="72" t="s">
        <v>7</v>
      </c>
      <c r="C4" s="45" t="s">
        <v>90</v>
      </c>
      <c r="D4" s="45" t="s">
        <v>87</v>
      </c>
      <c r="E4" s="45" t="s">
        <v>88</v>
      </c>
      <c r="F4" s="45" t="s">
        <v>84</v>
      </c>
      <c r="G4" s="45" t="s">
        <v>89</v>
      </c>
    </row>
    <row r="5" spans="2:7" x14ac:dyDescent="0.25">
      <c r="B5" s="110">
        <v>1</v>
      </c>
      <c r="C5" s="110">
        <v>2</v>
      </c>
      <c r="D5" s="110">
        <v>3</v>
      </c>
      <c r="E5" s="110">
        <v>4</v>
      </c>
      <c r="F5" s="110">
        <v>5</v>
      </c>
      <c r="G5" s="110">
        <v>6</v>
      </c>
    </row>
    <row r="6" spans="2:7" x14ac:dyDescent="0.25">
      <c r="B6" s="48" t="s">
        <v>77</v>
      </c>
      <c r="C6" s="78">
        <v>0</v>
      </c>
      <c r="D6" s="78">
        <v>0</v>
      </c>
      <c r="E6" s="78">
        <v>0</v>
      </c>
      <c r="F6" s="79">
        <v>0</v>
      </c>
      <c r="G6" s="80">
        <v>0</v>
      </c>
    </row>
    <row r="7" spans="2:7" x14ac:dyDescent="0.25">
      <c r="B7" s="35" t="s">
        <v>12</v>
      </c>
      <c r="C7" s="74">
        <v>0</v>
      </c>
      <c r="D7" s="74">
        <v>0</v>
      </c>
      <c r="E7" s="74">
        <v>0</v>
      </c>
      <c r="F7" s="75">
        <v>0</v>
      </c>
      <c r="G7" s="76">
        <v>0</v>
      </c>
    </row>
    <row r="8" spans="2:7" x14ac:dyDescent="0.25">
      <c r="B8" s="46" t="s">
        <v>13</v>
      </c>
      <c r="C8" s="63">
        <v>0</v>
      </c>
      <c r="D8" s="63">
        <v>0</v>
      </c>
      <c r="E8" s="63">
        <v>0</v>
      </c>
      <c r="F8" s="73">
        <v>0</v>
      </c>
      <c r="G8" s="71">
        <v>0</v>
      </c>
    </row>
    <row r="9" spans="2:7" x14ac:dyDescent="0.25">
      <c r="B9" s="35" t="s">
        <v>54</v>
      </c>
      <c r="C9" s="74">
        <v>0</v>
      </c>
      <c r="D9" s="74">
        <v>0</v>
      </c>
      <c r="E9" s="74">
        <v>0</v>
      </c>
      <c r="F9" s="75">
        <v>0</v>
      </c>
      <c r="G9" s="76">
        <v>0</v>
      </c>
    </row>
    <row r="10" spans="2:7" x14ac:dyDescent="0.25">
      <c r="B10" s="47" t="s">
        <v>55</v>
      </c>
      <c r="C10" s="63">
        <v>0</v>
      </c>
      <c r="D10" s="63">
        <v>0</v>
      </c>
      <c r="E10" s="63">
        <v>0</v>
      </c>
      <c r="F10" s="73">
        <v>0</v>
      </c>
      <c r="G10" s="71">
        <v>0</v>
      </c>
    </row>
    <row r="11" spans="2:7" ht="25.5" x14ac:dyDescent="0.25">
      <c r="B11" s="35" t="s">
        <v>56</v>
      </c>
      <c r="C11" s="74">
        <v>0</v>
      </c>
      <c r="D11" s="74">
        <v>0</v>
      </c>
      <c r="E11" s="74">
        <v>0</v>
      </c>
      <c r="F11" s="75">
        <v>0</v>
      </c>
      <c r="G11" s="76">
        <v>0</v>
      </c>
    </row>
    <row r="12" spans="2:7" ht="38.25" x14ac:dyDescent="0.25">
      <c r="B12" s="47" t="s">
        <v>57</v>
      </c>
      <c r="C12" s="63">
        <v>0</v>
      </c>
      <c r="D12" s="63">
        <v>0</v>
      </c>
      <c r="E12" s="63">
        <v>0</v>
      </c>
      <c r="F12" s="73">
        <v>0</v>
      </c>
      <c r="G12" s="71">
        <v>0</v>
      </c>
    </row>
    <row r="13" spans="2:7" ht="15.75" customHeight="1" x14ac:dyDescent="0.25">
      <c r="B13" s="48" t="s">
        <v>78</v>
      </c>
      <c r="C13" s="78">
        <v>0</v>
      </c>
      <c r="D13" s="78">
        <v>0</v>
      </c>
      <c r="E13" s="78">
        <v>0</v>
      </c>
      <c r="F13" s="79">
        <v>0</v>
      </c>
      <c r="G13" s="80">
        <v>0</v>
      </c>
    </row>
    <row r="14" spans="2:7" x14ac:dyDescent="0.25">
      <c r="B14" s="35" t="s">
        <v>12</v>
      </c>
      <c r="C14" s="74">
        <v>0</v>
      </c>
      <c r="D14" s="74">
        <v>0</v>
      </c>
      <c r="E14" s="74">
        <v>0</v>
      </c>
      <c r="F14" s="75">
        <v>0</v>
      </c>
      <c r="G14" s="76">
        <v>0</v>
      </c>
    </row>
    <row r="15" spans="2:7" x14ac:dyDescent="0.25">
      <c r="B15" s="46" t="s">
        <v>13</v>
      </c>
      <c r="C15" s="63">
        <v>0</v>
      </c>
      <c r="D15" s="63">
        <v>0</v>
      </c>
      <c r="E15" s="63">
        <v>0</v>
      </c>
      <c r="F15" s="73">
        <v>0</v>
      </c>
      <c r="G15" s="71">
        <v>0</v>
      </c>
    </row>
    <row r="16" spans="2:7" x14ac:dyDescent="0.25">
      <c r="B16" s="35" t="s">
        <v>54</v>
      </c>
      <c r="C16" s="74">
        <v>0</v>
      </c>
      <c r="D16" s="74">
        <v>0</v>
      </c>
      <c r="E16" s="74">
        <v>0</v>
      </c>
      <c r="F16" s="75">
        <v>0</v>
      </c>
      <c r="G16" s="76">
        <v>0</v>
      </c>
    </row>
    <row r="17" spans="2:7" x14ac:dyDescent="0.25">
      <c r="B17" s="47" t="s">
        <v>55</v>
      </c>
      <c r="C17" s="63">
        <v>0</v>
      </c>
      <c r="D17" s="63">
        <v>0</v>
      </c>
      <c r="E17" s="63">
        <v>0</v>
      </c>
      <c r="F17" s="73">
        <v>0</v>
      </c>
      <c r="G17" s="71">
        <v>0</v>
      </c>
    </row>
    <row r="18" spans="2:7" ht="25.5" x14ac:dyDescent="0.25">
      <c r="B18" s="35" t="s">
        <v>56</v>
      </c>
      <c r="C18" s="74">
        <v>0</v>
      </c>
      <c r="D18" s="74">
        <v>0</v>
      </c>
      <c r="E18" s="74">
        <v>0</v>
      </c>
      <c r="F18" s="75">
        <v>0</v>
      </c>
      <c r="G18" s="76">
        <v>0</v>
      </c>
    </row>
    <row r="19" spans="2:7" ht="38.25" x14ac:dyDescent="0.25">
      <c r="B19" s="47" t="s">
        <v>57</v>
      </c>
      <c r="C19" s="63">
        <v>0</v>
      </c>
      <c r="D19" s="63">
        <v>0</v>
      </c>
      <c r="E19" s="63">
        <v>0</v>
      </c>
      <c r="F19" s="73">
        <v>0</v>
      </c>
      <c r="G19" s="71">
        <v>0</v>
      </c>
    </row>
    <row r="21" spans="2:7" x14ac:dyDescent="0.25">
      <c r="B21" s="59"/>
      <c r="C21" s="59"/>
      <c r="D21" s="59"/>
      <c r="E21" s="59"/>
      <c r="F21" s="59"/>
      <c r="G21" s="59"/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4917-33A2-4FA8-93B7-31DB179F11EC}">
  <sheetPr>
    <tabColor rgb="FF92D050"/>
  </sheetPr>
  <dimension ref="A1:H30"/>
  <sheetViews>
    <sheetView workbookViewId="0"/>
  </sheetViews>
  <sheetFormatPr defaultRowHeight="15" x14ac:dyDescent="0.25"/>
  <cols>
    <col min="1" max="1" width="23.140625" style="2" customWidth="1"/>
    <col min="2" max="2" width="43" style="2" customWidth="1"/>
    <col min="3" max="3" width="15.7109375" style="2" bestFit="1" customWidth="1"/>
    <col min="4" max="4" width="12.7109375" style="2" bestFit="1" customWidth="1"/>
    <col min="5" max="5" width="10.7109375" style="2" bestFit="1" customWidth="1"/>
    <col min="6" max="7" width="12.28515625" style="2" bestFit="1" customWidth="1"/>
    <col min="8" max="8" width="24.28515625" style="2" customWidth="1"/>
    <col min="9" max="16384" width="9.140625" style="2"/>
  </cols>
  <sheetData>
    <row r="1" spans="1:8" ht="18.75" x14ac:dyDescent="0.25">
      <c r="A1" s="22"/>
      <c r="B1" s="22"/>
      <c r="C1" s="22"/>
      <c r="D1" s="22"/>
      <c r="E1" s="22"/>
      <c r="F1" s="22"/>
      <c r="G1" s="22"/>
      <c r="H1" s="6"/>
    </row>
    <row r="2" spans="1:8" ht="18" customHeight="1" x14ac:dyDescent="0.25">
      <c r="A2" s="121" t="s">
        <v>67</v>
      </c>
      <c r="B2" s="121"/>
      <c r="C2" s="121"/>
      <c r="D2" s="121"/>
      <c r="E2" s="121"/>
      <c r="F2" s="121"/>
      <c r="G2" s="121"/>
      <c r="H2" s="7"/>
    </row>
    <row r="3" spans="1:8" ht="18.75" x14ac:dyDescent="0.25">
      <c r="A3" s="25"/>
      <c r="B3" s="25"/>
      <c r="C3" s="25"/>
      <c r="D3" s="25"/>
      <c r="E3" s="25"/>
      <c r="F3" s="25"/>
      <c r="G3" s="25"/>
      <c r="H3" s="6"/>
    </row>
    <row r="4" spans="1:8" ht="18.75" x14ac:dyDescent="0.25">
      <c r="A4" s="81" t="s">
        <v>82</v>
      </c>
      <c r="B4" s="5"/>
      <c r="C4" s="5"/>
      <c r="D4" s="5"/>
      <c r="E4" s="5"/>
      <c r="F4" s="5"/>
      <c r="G4" s="5"/>
    </row>
    <row r="5" spans="1:8" ht="25.5" x14ac:dyDescent="0.25">
      <c r="A5" s="122" t="s">
        <v>7</v>
      </c>
      <c r="B5" s="123"/>
      <c r="C5" s="45" t="s">
        <v>90</v>
      </c>
      <c r="D5" s="45" t="s">
        <v>87</v>
      </c>
      <c r="E5" s="45" t="s">
        <v>88</v>
      </c>
      <c r="F5" s="45" t="s">
        <v>84</v>
      </c>
      <c r="G5" s="45" t="s">
        <v>89</v>
      </c>
    </row>
    <row r="6" spans="1:8" s="26" customFormat="1" ht="11.25" x14ac:dyDescent="0.2">
      <c r="A6" s="124">
        <v>1</v>
      </c>
      <c r="B6" s="125"/>
      <c r="C6" s="106">
        <v>2</v>
      </c>
      <c r="D6" s="106">
        <v>3</v>
      </c>
      <c r="E6" s="41">
        <v>4</v>
      </c>
      <c r="F6" s="41">
        <v>5</v>
      </c>
      <c r="G6" s="41">
        <v>6</v>
      </c>
    </row>
    <row r="7" spans="1:8" ht="30" customHeight="1" x14ac:dyDescent="0.25">
      <c r="A7" s="51" t="s">
        <v>38</v>
      </c>
      <c r="B7" s="35" t="s">
        <v>35</v>
      </c>
      <c r="C7" s="100">
        <f>+C11</f>
        <v>4129048.32</v>
      </c>
      <c r="D7" s="31">
        <f>+D11</f>
        <v>6269000</v>
      </c>
      <c r="E7" s="120">
        <f>+E11</f>
        <v>7759000</v>
      </c>
      <c r="F7" s="120">
        <f t="shared" ref="F7:G7" si="0">+F11</f>
        <v>7890000</v>
      </c>
      <c r="G7" s="120">
        <f t="shared" si="0"/>
        <v>8125000</v>
      </c>
    </row>
    <row r="8" spans="1:8" ht="30" customHeight="1" x14ac:dyDescent="0.25">
      <c r="A8" s="50" t="s">
        <v>41</v>
      </c>
      <c r="B8" s="35" t="s">
        <v>50</v>
      </c>
      <c r="C8" s="87">
        <f>+C13</f>
        <v>15690.98</v>
      </c>
      <c r="D8" s="31">
        <v>9954</v>
      </c>
      <c r="E8" s="31">
        <f>E13</f>
        <v>1000</v>
      </c>
      <c r="F8" s="31">
        <f t="shared" ref="F8:G8" si="1">F13</f>
        <v>1000</v>
      </c>
      <c r="G8" s="31">
        <f t="shared" si="1"/>
        <v>1000</v>
      </c>
    </row>
    <row r="9" spans="1:8" ht="30" customHeight="1" x14ac:dyDescent="0.25">
      <c r="A9" s="50" t="s">
        <v>44</v>
      </c>
      <c r="B9" s="35" t="s">
        <v>51</v>
      </c>
      <c r="C9" s="87">
        <f>+C16</f>
        <v>4112601.79</v>
      </c>
      <c r="D9" s="31">
        <v>5409926</v>
      </c>
      <c r="E9" s="31">
        <f>E16</f>
        <v>7757000</v>
      </c>
      <c r="F9" s="31">
        <f t="shared" ref="F9:G9" si="2">F16</f>
        <v>7888000</v>
      </c>
      <c r="G9" s="31">
        <f t="shared" si="2"/>
        <v>8123000</v>
      </c>
    </row>
    <row r="10" spans="1:8" ht="30" customHeight="1" x14ac:dyDescent="0.25">
      <c r="A10" s="50" t="s">
        <v>49</v>
      </c>
      <c r="B10" s="35" t="s">
        <v>52</v>
      </c>
      <c r="C10" s="87">
        <f>+C24</f>
        <v>755.55</v>
      </c>
      <c r="D10" s="31">
        <v>4000</v>
      </c>
      <c r="E10" s="31">
        <f>E24</f>
        <v>1000</v>
      </c>
      <c r="F10" s="31">
        <f t="shared" ref="F10:G10" si="3">F24</f>
        <v>1000</v>
      </c>
      <c r="G10" s="31">
        <f t="shared" si="3"/>
        <v>1000</v>
      </c>
    </row>
    <row r="11" spans="1:8" ht="30" customHeight="1" x14ac:dyDescent="0.25">
      <c r="A11" s="43" t="s">
        <v>39</v>
      </c>
      <c r="B11" s="35" t="s">
        <v>36</v>
      </c>
      <c r="C11" s="100">
        <f>+C12</f>
        <v>4129048.32</v>
      </c>
      <c r="D11" s="31">
        <f>+D12</f>
        <v>6269000</v>
      </c>
      <c r="E11" s="120">
        <f>+E12</f>
        <v>7759000</v>
      </c>
      <c r="F11" s="120">
        <f t="shared" ref="F11:G11" si="4">+F12</f>
        <v>7890000</v>
      </c>
      <c r="G11" s="120">
        <f t="shared" si="4"/>
        <v>8125000</v>
      </c>
    </row>
    <row r="12" spans="1:8" ht="30" customHeight="1" x14ac:dyDescent="0.25">
      <c r="A12" s="51" t="s">
        <v>40</v>
      </c>
      <c r="B12" s="35" t="s">
        <v>37</v>
      </c>
      <c r="C12" s="100">
        <f>+C13+C16+C24</f>
        <v>4129048.32</v>
      </c>
      <c r="D12" s="31">
        <f>+D13+D16+D24</f>
        <v>6269000</v>
      </c>
      <c r="E12" s="120">
        <f>+E13+E16+E24</f>
        <v>7759000</v>
      </c>
      <c r="F12" s="120">
        <f t="shared" ref="F12:G12" si="5">+F13+F16+F24</f>
        <v>7890000</v>
      </c>
      <c r="G12" s="120">
        <f t="shared" si="5"/>
        <v>8125000</v>
      </c>
    </row>
    <row r="13" spans="1:8" ht="30" customHeight="1" x14ac:dyDescent="0.25">
      <c r="A13" s="50" t="s">
        <v>41</v>
      </c>
      <c r="B13" s="35" t="s">
        <v>50</v>
      </c>
      <c r="C13" s="87">
        <f>+C14</f>
        <v>15690.98</v>
      </c>
      <c r="D13" s="31">
        <f t="shared" ref="D13:G14" si="6">+D14</f>
        <v>20000</v>
      </c>
      <c r="E13" s="31">
        <f t="shared" si="6"/>
        <v>1000</v>
      </c>
      <c r="F13" s="31">
        <f t="shared" si="6"/>
        <v>1000</v>
      </c>
      <c r="G13" s="31">
        <f t="shared" si="6"/>
        <v>1000</v>
      </c>
    </row>
    <row r="14" spans="1:8" ht="30" customHeight="1" x14ac:dyDescent="0.25">
      <c r="A14" s="50" t="s">
        <v>42</v>
      </c>
      <c r="B14" s="35" t="s">
        <v>4</v>
      </c>
      <c r="C14" s="87">
        <f>+C15</f>
        <v>15690.98</v>
      </c>
      <c r="D14" s="31">
        <f t="shared" si="6"/>
        <v>20000</v>
      </c>
      <c r="E14" s="31">
        <f t="shared" si="6"/>
        <v>1000</v>
      </c>
      <c r="F14" s="31">
        <f t="shared" si="6"/>
        <v>1000</v>
      </c>
      <c r="G14" s="31">
        <f t="shared" si="6"/>
        <v>1000</v>
      </c>
    </row>
    <row r="15" spans="1:8" ht="30" customHeight="1" x14ac:dyDescent="0.25">
      <c r="A15" s="29" t="s">
        <v>43</v>
      </c>
      <c r="B15" s="35" t="s">
        <v>9</v>
      </c>
      <c r="C15" s="87">
        <v>15690.98</v>
      </c>
      <c r="D15" s="31">
        <v>20000</v>
      </c>
      <c r="E15" s="31">
        <v>1000</v>
      </c>
      <c r="F15" s="31">
        <v>1000</v>
      </c>
      <c r="G15" s="31">
        <v>1000</v>
      </c>
    </row>
    <row r="16" spans="1:8" ht="30" customHeight="1" x14ac:dyDescent="0.25">
      <c r="A16" s="50" t="s">
        <v>44</v>
      </c>
      <c r="B16" s="35" t="s">
        <v>51</v>
      </c>
      <c r="C16" s="87">
        <f>+C17+C22</f>
        <v>4112601.79</v>
      </c>
      <c r="D16" s="31">
        <f>+D17+D22</f>
        <v>6248000</v>
      </c>
      <c r="E16" s="31">
        <f>+E17+E22</f>
        <v>7757000</v>
      </c>
      <c r="F16" s="31">
        <f t="shared" ref="F16:G16" si="7">+F17+F22</f>
        <v>7888000</v>
      </c>
      <c r="G16" s="31">
        <f t="shared" si="7"/>
        <v>8123000</v>
      </c>
    </row>
    <row r="17" spans="1:7" ht="30" customHeight="1" x14ac:dyDescent="0.25">
      <c r="A17" s="50" t="s">
        <v>42</v>
      </c>
      <c r="B17" s="35" t="s">
        <v>4</v>
      </c>
      <c r="C17" s="87">
        <f>+C18+C19+C20</f>
        <v>4049966.9</v>
      </c>
      <c r="D17" s="31">
        <f>+D18+D19+D20</f>
        <v>6082000</v>
      </c>
      <c r="E17" s="31">
        <f>+E18+E19+E20+E21</f>
        <v>7533000</v>
      </c>
      <c r="F17" s="31">
        <f t="shared" ref="F17:G17" si="8">+F18+F19+F20+F21</f>
        <v>7756000</v>
      </c>
      <c r="G17" s="31">
        <f t="shared" si="8"/>
        <v>8016000</v>
      </c>
    </row>
    <row r="18" spans="1:7" ht="30" customHeight="1" x14ac:dyDescent="0.25">
      <c r="A18" s="50" t="s">
        <v>45</v>
      </c>
      <c r="B18" s="35" t="s">
        <v>5</v>
      </c>
      <c r="C18" s="87">
        <v>3395478.92</v>
      </c>
      <c r="D18" s="31">
        <v>4575300</v>
      </c>
      <c r="E18" s="31">
        <v>5789000</v>
      </c>
      <c r="F18" s="120">
        <v>6082000</v>
      </c>
      <c r="G18" s="31">
        <v>6342000</v>
      </c>
    </row>
    <row r="19" spans="1:7" ht="30" customHeight="1" x14ac:dyDescent="0.25">
      <c r="A19" s="29" t="s">
        <v>43</v>
      </c>
      <c r="B19" s="35" t="s">
        <v>9</v>
      </c>
      <c r="C19" s="87">
        <v>651530.88</v>
      </c>
      <c r="D19" s="31">
        <v>1501700</v>
      </c>
      <c r="E19" s="31">
        <v>1719000</v>
      </c>
      <c r="F19" s="120">
        <v>1649000</v>
      </c>
      <c r="G19" s="31">
        <v>1649000</v>
      </c>
    </row>
    <row r="20" spans="1:7" ht="30" customHeight="1" x14ac:dyDescent="0.25">
      <c r="A20" s="29" t="s">
        <v>46</v>
      </c>
      <c r="B20" s="35" t="s">
        <v>33</v>
      </c>
      <c r="C20" s="87">
        <v>2957.1</v>
      </c>
      <c r="D20" s="31">
        <v>5000</v>
      </c>
      <c r="E20" s="31">
        <v>5000</v>
      </c>
      <c r="F20" s="31">
        <v>5000</v>
      </c>
      <c r="G20" s="31">
        <v>5000</v>
      </c>
    </row>
    <row r="21" spans="1:7" ht="30" customHeight="1" x14ac:dyDescent="0.25">
      <c r="A21" s="50" t="s">
        <v>86</v>
      </c>
      <c r="B21" s="35" t="s">
        <v>85</v>
      </c>
      <c r="C21" s="87">
        <v>0</v>
      </c>
      <c r="D21" s="31">
        <v>20000</v>
      </c>
      <c r="E21" s="31">
        <v>20000</v>
      </c>
      <c r="F21" s="31">
        <v>20000</v>
      </c>
      <c r="G21" s="31">
        <v>20000</v>
      </c>
    </row>
    <row r="22" spans="1:7" ht="30" customHeight="1" x14ac:dyDescent="0.25">
      <c r="A22" s="50" t="s">
        <v>47</v>
      </c>
      <c r="B22" s="35" t="s">
        <v>6</v>
      </c>
      <c r="C22" s="87">
        <f>+C23</f>
        <v>62634.89</v>
      </c>
      <c r="D22" s="31">
        <f>+D23</f>
        <v>166000</v>
      </c>
      <c r="E22" s="31">
        <f>+E23</f>
        <v>224000</v>
      </c>
      <c r="F22" s="31">
        <f t="shared" ref="F22:G22" si="9">+F23</f>
        <v>132000</v>
      </c>
      <c r="G22" s="31">
        <f t="shared" si="9"/>
        <v>107000</v>
      </c>
    </row>
    <row r="23" spans="1:7" ht="30" customHeight="1" x14ac:dyDescent="0.25">
      <c r="A23" s="50" t="s">
        <v>48</v>
      </c>
      <c r="B23" s="35" t="s">
        <v>34</v>
      </c>
      <c r="C23" s="87">
        <v>62634.89</v>
      </c>
      <c r="D23" s="31">
        <v>166000</v>
      </c>
      <c r="E23" s="31">
        <v>224000</v>
      </c>
      <c r="F23" s="120">
        <v>132000</v>
      </c>
      <c r="G23" s="31">
        <v>107000</v>
      </c>
    </row>
    <row r="24" spans="1:7" ht="30" customHeight="1" x14ac:dyDescent="0.25">
      <c r="A24" s="50" t="s">
        <v>49</v>
      </c>
      <c r="B24" s="35" t="s">
        <v>52</v>
      </c>
      <c r="C24" s="87">
        <f>+C25</f>
        <v>755.55</v>
      </c>
      <c r="D24" s="31">
        <f t="shared" ref="D24:G25" si="10">+D25</f>
        <v>1000</v>
      </c>
      <c r="E24" s="31">
        <f t="shared" si="10"/>
        <v>1000</v>
      </c>
      <c r="F24" s="31">
        <f t="shared" si="10"/>
        <v>1000</v>
      </c>
      <c r="G24" s="31">
        <f t="shared" si="10"/>
        <v>1000</v>
      </c>
    </row>
    <row r="25" spans="1:7" ht="30" customHeight="1" x14ac:dyDescent="0.25">
      <c r="A25" s="50" t="s">
        <v>47</v>
      </c>
      <c r="B25" s="35" t="s">
        <v>6</v>
      </c>
      <c r="C25" s="87">
        <f>+C26</f>
        <v>755.55</v>
      </c>
      <c r="D25" s="31">
        <f t="shared" si="10"/>
        <v>1000</v>
      </c>
      <c r="E25" s="31">
        <f t="shared" si="10"/>
        <v>1000</v>
      </c>
      <c r="F25" s="31">
        <f t="shared" si="10"/>
        <v>1000</v>
      </c>
      <c r="G25" s="31">
        <f t="shared" si="10"/>
        <v>1000</v>
      </c>
    </row>
    <row r="26" spans="1:7" ht="30" customHeight="1" x14ac:dyDescent="0.25">
      <c r="A26" s="50" t="s">
        <v>48</v>
      </c>
      <c r="B26" s="35" t="s">
        <v>34</v>
      </c>
      <c r="C26" s="87">
        <v>755.55</v>
      </c>
      <c r="D26" s="31">
        <v>1000</v>
      </c>
      <c r="E26" s="31">
        <v>1000</v>
      </c>
      <c r="F26" s="120">
        <v>1000</v>
      </c>
      <c r="G26" s="31">
        <v>1000</v>
      </c>
    </row>
    <row r="28" spans="1:7" x14ac:dyDescent="0.25">
      <c r="A28" s="27"/>
      <c r="B28" s="27"/>
      <c r="C28" s="27"/>
      <c r="D28" s="27"/>
      <c r="E28" s="27"/>
      <c r="F28" s="27"/>
      <c r="G28" s="27"/>
    </row>
    <row r="29" spans="1:7" x14ac:dyDescent="0.25">
      <c r="A29" s="27"/>
      <c r="B29" s="27"/>
      <c r="C29" s="27"/>
      <c r="D29" s="27"/>
      <c r="E29" s="27"/>
      <c r="F29" s="27"/>
      <c r="G29" s="27"/>
    </row>
    <row r="30" spans="1:7" x14ac:dyDescent="0.25">
      <c r="A30" s="27"/>
      <c r="B30" s="27"/>
      <c r="C30" s="27"/>
      <c r="D30" s="27"/>
      <c r="E30" s="27"/>
      <c r="F30" s="27"/>
      <c r="G30" s="27"/>
    </row>
  </sheetData>
  <mergeCells count="3">
    <mergeCell ref="A2:G2"/>
    <mergeCell ref="A5:B5"/>
    <mergeCell ref="A6:B6"/>
  </mergeCells>
  <phoneticPr fontId="2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SAŽETAK</vt:lpstr>
      <vt:lpstr>Prihodi i rashoda EK</vt:lpstr>
      <vt:lpstr>Prihodi i rashodi prema IF</vt:lpstr>
      <vt:lpstr>Rashodi prema funkcijskoj k </vt:lpstr>
      <vt:lpstr>Račun financiranja EK</vt:lpstr>
      <vt:lpstr>Račun fin prema Izvorima</vt:lpstr>
      <vt:lpstr>POSEBNI DIO-novo</vt:lpstr>
      <vt:lpstr>'Prihodi i rashoda EK'!Print_Area</vt:lpstr>
      <vt:lpstr>SAŽETAK!Print_Area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2026-10-19T10:16:25Z</dcterms:created>
  <dcterms:modified xsi:type="dcterms:W3CDTF">2026-10-19T10:16:32Z</dcterms:modified>
</cp:coreProperties>
</file>